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PTO DE OBRAS\Dropbox\PC (3)\Desktop\OBRAS 2023\LIXÃO - 2023\ATERRO SANITÁRIO\"/>
    </mc:Choice>
  </mc:AlternateContent>
  <bookViews>
    <workbookView xWindow="0" yWindow="0" windowWidth="20496" windowHeight="7536" activeTab="3"/>
  </bookViews>
  <sheets>
    <sheet name="orçamento" sheetId="3" r:id="rId1"/>
    <sheet name="BDI" sheetId="6" r:id="rId2"/>
    <sheet name="memorial de cálculo" sheetId="4" r:id="rId3"/>
    <sheet name="CRONOGRAMA" sheetId="5" r:id="rId4"/>
  </sheets>
  <calcPr calcId="162913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W19" i="5" l="1"/>
  <c r="S19" i="5"/>
  <c r="O19" i="5"/>
  <c r="K19" i="5"/>
  <c r="G19" i="5"/>
  <c r="C19" i="5" l="1"/>
  <c r="C20" i="5" s="1"/>
  <c r="G20" i="5" s="1"/>
  <c r="K20" i="5" s="1"/>
  <c r="O20" i="5" s="1"/>
  <c r="S20" i="5" s="1"/>
  <c r="W20" i="5" s="1"/>
  <c r="AA12" i="5"/>
  <c r="AA14" i="5"/>
  <c r="AA16" i="5"/>
  <c r="AA10" i="5"/>
  <c r="AA8" i="5"/>
  <c r="AA19" i="5" l="1"/>
  <c r="AB8" i="5" s="1"/>
  <c r="H52" i="3"/>
  <c r="H53" i="3"/>
  <c r="H54" i="3"/>
  <c r="H51" i="3"/>
  <c r="H50" i="3"/>
  <c r="H49" i="3"/>
  <c r="H48" i="3"/>
  <c r="H47" i="3"/>
  <c r="H46" i="3"/>
  <c r="H41" i="3"/>
  <c r="H42" i="3"/>
  <c r="H43" i="3"/>
  <c r="H44" i="3"/>
  <c r="H45" i="3"/>
  <c r="H38" i="3"/>
  <c r="H39" i="3"/>
  <c r="H40" i="3"/>
  <c r="B17" i="6"/>
  <c r="B9" i="6"/>
  <c r="D18" i="6" s="1"/>
  <c r="AB16" i="5" l="1"/>
  <c r="AB14" i="5"/>
  <c r="AB12" i="5"/>
  <c r="AB10" i="5"/>
  <c r="H34" i="3"/>
  <c r="H32" i="3"/>
  <c r="H33" i="3"/>
  <c r="H35" i="3"/>
  <c r="H36" i="3"/>
  <c r="H31" i="3"/>
  <c r="H37" i="3"/>
  <c r="H30" i="3"/>
  <c r="H29" i="3"/>
  <c r="H26" i="3"/>
  <c r="H27" i="3"/>
  <c r="H10" i="3"/>
  <c r="AB19" i="5" l="1"/>
  <c r="H28" i="3"/>
  <c r="H25" i="3" l="1"/>
  <c r="H17" i="3"/>
  <c r="H18" i="3"/>
  <c r="H13" i="3"/>
  <c r="H24" i="3" l="1"/>
  <c r="H23" i="3" s="1"/>
  <c r="H22" i="3"/>
  <c r="H21" i="3"/>
  <c r="H20" i="3"/>
  <c r="H16" i="3"/>
  <c r="H15" i="3"/>
  <c r="H11" i="3"/>
  <c r="H12" i="3"/>
  <c r="H9" i="3"/>
  <c r="H19" i="3" l="1"/>
  <c r="H8" i="3"/>
  <c r="H14" i="3"/>
  <c r="H55" i="3" l="1"/>
  <c r="H56" i="3" s="1"/>
  <c r="H57" i="3" s="1"/>
</calcChain>
</file>

<file path=xl/sharedStrings.xml><?xml version="1.0" encoding="utf-8"?>
<sst xmlns="http://schemas.openxmlformats.org/spreadsheetml/2006/main" count="589" uniqueCount="261">
  <si>
    <t>PLANILHA ORÇAMENTÁRIA</t>
  </si>
  <si>
    <t>FONTE</t>
  </si>
  <si>
    <t>CÓDIGO</t>
  </si>
  <si>
    <t>ITEM</t>
  </si>
  <si>
    <t>DESCRIÇÃO</t>
  </si>
  <si>
    <t>UNID.</t>
  </si>
  <si>
    <t>QUANT.</t>
  </si>
  <si>
    <t>VALOR UNIT.</t>
  </si>
  <si>
    <t>TOTAL</t>
  </si>
  <si>
    <t>1.0</t>
  </si>
  <si>
    <t>1.1</t>
  </si>
  <si>
    <t>m²</t>
  </si>
  <si>
    <t xml:space="preserve">  PREFEITURA MUNICIPAL DE PEDRO DE TOLEDO</t>
  </si>
  <si>
    <t>1.2</t>
  </si>
  <si>
    <t>2.0</t>
  </si>
  <si>
    <t>m³</t>
  </si>
  <si>
    <t>3.0</t>
  </si>
  <si>
    <t>m</t>
  </si>
  <si>
    <t>4.0</t>
  </si>
  <si>
    <t>4.1</t>
  </si>
  <si>
    <t>5.0</t>
  </si>
  <si>
    <t>4.2</t>
  </si>
  <si>
    <t>1.3</t>
  </si>
  <si>
    <t>1.4</t>
  </si>
  <si>
    <t>1.5</t>
  </si>
  <si>
    <t>1.6</t>
  </si>
  <si>
    <t>2.1</t>
  </si>
  <si>
    <t>2.2</t>
  </si>
  <si>
    <t>2.3</t>
  </si>
  <si>
    <t>2.4</t>
  </si>
  <si>
    <t>3.1</t>
  </si>
  <si>
    <t>3.2</t>
  </si>
  <si>
    <t>3.3</t>
  </si>
  <si>
    <t>MEMORIAL DE CÁLCULO</t>
  </si>
  <si>
    <t>CÁLCULOS</t>
  </si>
  <si>
    <t>5.1</t>
  </si>
  <si>
    <t>PREFEITURA MUNICIPAL DE PEDRO DE TOLEDO</t>
  </si>
  <si>
    <t xml:space="preserve">CRONOGRAMA FÍSICO FINANCEIRO ATUALIZADO </t>
  </si>
  <si>
    <t>30 DIAS</t>
  </si>
  <si>
    <t>60 DIAS</t>
  </si>
  <si>
    <t>%</t>
  </si>
  <si>
    <t>JEFERSON SERRADILHA SCHUINDT</t>
  </si>
  <si>
    <t>DIRETOR DO DEPARTAMENTO DE OBRA</t>
  </si>
  <si>
    <t>OBRA:  Recuperação e Adequação do Vazadoro Municipal</t>
  </si>
  <si>
    <t>LOCAL:  Estrada Padre Manuel da Nóbrega - km 376 Ribeirão do Luiz II - PEDRO DE TOLEDO/SP.</t>
  </si>
  <si>
    <t>TERRAPLENAGEM</t>
  </si>
  <si>
    <t>CDHU</t>
  </si>
  <si>
    <t>BASE TABELA CPOS 187- DESON. 01/08/2022 - DER - 30/09/2022</t>
  </si>
  <si>
    <t>02.08.020</t>
  </si>
  <si>
    <t>02.09.040</t>
  </si>
  <si>
    <t xml:space="preserve">PLACA DE IDENTIFICAÇÃO PARA OBRAS </t>
  </si>
  <si>
    <t>LIMPEZA MECANIZADA DO TERRENO,INCLUSIVE TRONCO ATÉ 15 CM DE DIÂMETRO, COM CAMINHÃO A DISPOSIÇÃO DENTRO E FORA DA OBRA, COM TRANSPORTE NO RAIO DE 1 km</t>
  </si>
  <si>
    <t>HORA</t>
  </si>
  <si>
    <t>72.09.02.01 </t>
  </si>
  <si>
    <t>CAMINHAO BASCULANTE 8M3 COND. A</t>
  </si>
  <si>
    <t>72.50.02.01 </t>
  </si>
  <si>
    <t>TRATOR S/EST. COM LAMINA 2,28M3 COND. A </t>
  </si>
  <si>
    <t>DER</t>
  </si>
  <si>
    <t>72.27.03.03</t>
  </si>
  <si>
    <t>ESCAVADEIRA HID.S/EST.0,62M3 COND. C</t>
  </si>
  <si>
    <t>34.02.100</t>
  </si>
  <si>
    <t xml:space="preserve">PLANTIO DE GRAMA ESMERALDA EM PLACAS </t>
  </si>
  <si>
    <t>11.18.140</t>
  </si>
  <si>
    <t xml:space="preserve">LASTRO E/OU FUNDAÇÃO EM RACHÃO MECANIZADO </t>
  </si>
  <si>
    <t>24.14.01.03 </t>
  </si>
  <si>
    <t>MANTA GEOTEXTIL NAO TECIDA RESISTENCIA LONGITUDINAL</t>
  </si>
  <si>
    <t>54.01.220</t>
  </si>
  <si>
    <t xml:space="preserve">BASE DE BICA CORRIDA </t>
  </si>
  <si>
    <t>SISTEMA DE DRENAGEM DE GASES E EFLUENTES</t>
  </si>
  <si>
    <t xml:space="preserve">DRENO DE GÁS E ÁGUAS PLUVIAIS </t>
  </si>
  <si>
    <t>46.12.080</t>
  </si>
  <si>
    <t>46.12.220</t>
  </si>
  <si>
    <t>MEIO TUBO DE CONCRETO, DN= 400 mm</t>
  </si>
  <si>
    <t>49.12.010</t>
  </si>
  <si>
    <t xml:space="preserve">BOCA DE LOBO SIMPLES COM TAMPA DE CONCRETO </t>
  </si>
  <si>
    <t>TANQUE CIRCULAR PARA TANQUE DE CHORUME</t>
  </si>
  <si>
    <t>11.03.090</t>
  </si>
  <si>
    <t>CONCRETO PREPARADO NO LOCAL, FCK = 20 MPa</t>
  </si>
  <si>
    <t>4.3</t>
  </si>
  <si>
    <t xml:space="preserve">ARMADURA EM TELA SOLDADA DE AÇO </t>
  </si>
  <si>
    <t>KG</t>
  </si>
  <si>
    <t>24.06.04 </t>
  </si>
  <si>
    <t>4.4</t>
  </si>
  <si>
    <t>GUARITA E PORTARIA</t>
  </si>
  <si>
    <t>BDI</t>
  </si>
  <si>
    <t xml:space="preserve">                  TOTAL </t>
  </si>
  <si>
    <t xml:space="preserve">                  TOTAL GERAL C/ BDI</t>
  </si>
  <si>
    <t>5.2</t>
  </si>
  <si>
    <t>5.3</t>
  </si>
  <si>
    <t>5.4</t>
  </si>
  <si>
    <t>5.5</t>
  </si>
  <si>
    <t>08.05.010</t>
  </si>
  <si>
    <t>46.13.026</t>
  </si>
  <si>
    <t xml:space="preserve">TUBO EM POLIETILENO DE ALTA DENSIDADE CORRUGADO PERFURADO, DN= 6´, INCLUSIVE CONEXÕES </t>
  </si>
  <si>
    <t>46.12.250</t>
  </si>
  <si>
    <t>TUBO DE CONCRETO (PA‐1), DN= 1500mm</t>
  </si>
  <si>
    <t>GEOMEMBRANA EM POLIETILENO DE ALTA DENSIDADE PEAD de 2 mm</t>
  </si>
  <si>
    <t>TUBO DE CONCRETO PERFURADO (PA‐1), DN= 600mm</t>
  </si>
  <si>
    <t>06.02.020</t>
  </si>
  <si>
    <t>ESCAVAÇÃO MANUAL EM SOLO DE 1ª e 2ª CATEGORIA EM VALA OU CAVA  1,5 m</t>
  </si>
  <si>
    <t>12.01.021</t>
  </si>
  <si>
    <t xml:space="preserve">BROCA EM CONCRETO ARMADO DIÂMETRO DE  20 cm ‐ COMPLETA </t>
  </si>
  <si>
    <t>14.10.111</t>
  </si>
  <si>
    <t>ALVENARIA DE BLOCO DE CONCRETO DE VEDAÇÃO 14 x 19 x 39 cm ‐ classe C</t>
  </si>
  <si>
    <t>5.6</t>
  </si>
  <si>
    <t>5.7</t>
  </si>
  <si>
    <t>5.8</t>
  </si>
  <si>
    <t>5.9</t>
  </si>
  <si>
    <t>17.02.020</t>
  </si>
  <si>
    <t>CHAPISCO</t>
  </si>
  <si>
    <t>17.02.120</t>
  </si>
  <si>
    <t>EMBOÇO COMUM</t>
  </si>
  <si>
    <t>33.10.020</t>
  </si>
  <si>
    <t xml:space="preserve">TINTA LÁTEX EM MASSA, INCLUSIVE PREPARO </t>
  </si>
  <si>
    <t>CONCRETO PREPARADO NO LOCAL, fck = 20 MPa</t>
  </si>
  <si>
    <t>Administração 2020-2021</t>
  </si>
  <si>
    <t>COMPOSIÇÃO DO BDI</t>
  </si>
  <si>
    <t xml:space="preserve"> - PIS</t>
  </si>
  <si>
    <t xml:space="preserve"> - COFINS</t>
  </si>
  <si>
    <t xml:space="preserve"> - ISS</t>
  </si>
  <si>
    <t>I - taxa de incidência de impostos</t>
  </si>
  <si>
    <t>Itens de valor percentual variável com o tipo da obra ou serviço</t>
  </si>
  <si>
    <t>AC - Administração central</t>
  </si>
  <si>
    <t>S - Seguro + Garantia</t>
  </si>
  <si>
    <t>R - Risco</t>
  </si>
  <si>
    <t>G - Garantia</t>
  </si>
  <si>
    <t>DF - Despesas financeiras</t>
  </si>
  <si>
    <t>L - Lucro</t>
  </si>
  <si>
    <t xml:space="preserve">                                      BDI</t>
  </si>
  <si>
    <t>Fórmula para estipulação do BDI - Acórdão Nº 036.076/2011-2  - TCU - Plenário</t>
  </si>
  <si>
    <t>BDI =</t>
  </si>
  <si>
    <t>(1+AC+S+R)x(1+DF)x(1+L)</t>
  </si>
  <si>
    <t xml:space="preserve"> = -1</t>
  </si>
  <si>
    <t>(1-I )</t>
  </si>
  <si>
    <t>Onde:</t>
  </si>
  <si>
    <t xml:space="preserve">                                               AC = </t>
  </si>
  <si>
    <t>taxa de administração central</t>
  </si>
  <si>
    <t xml:space="preserve">                                               S =    </t>
  </si>
  <si>
    <t>taxa de seguros</t>
  </si>
  <si>
    <t xml:space="preserve">                                               R =</t>
  </si>
  <si>
    <t>taxa de riscos</t>
  </si>
  <si>
    <t xml:space="preserve">                                               G = </t>
  </si>
  <si>
    <t>taxa de garantias</t>
  </si>
  <si>
    <t xml:space="preserve">                                               DF = </t>
  </si>
  <si>
    <t>taxa de despesas financeiras</t>
  </si>
  <si>
    <t xml:space="preserve">                                               L = </t>
  </si>
  <si>
    <t>taxa de lucro/remuneração</t>
  </si>
  <si>
    <t xml:space="preserve">                                                I =</t>
  </si>
  <si>
    <t>taxa de incidência de impostos (PIS,COFINS e ISS)</t>
  </si>
  <si>
    <t>DIRETOR DO DEPARTAMENTO DE OBRAS</t>
  </si>
  <si>
    <t>CREA 5069992012</t>
  </si>
  <si>
    <t>OBRA:   Recuperação e Adequação do Vazadoro Municipal</t>
  </si>
  <si>
    <t>LOCAL: Estrada Padre Manuel da Nóbrega - km 376 Ribeirão do Luiz II - PEDRO DE TOLEDO/SP.</t>
  </si>
  <si>
    <t>5.10</t>
  </si>
  <si>
    <t>5.11</t>
  </si>
  <si>
    <t>5.12</t>
  </si>
  <si>
    <t>5.13</t>
  </si>
  <si>
    <t>16.03.010</t>
  </si>
  <si>
    <t xml:space="preserve">TELHAMENTO EM CIMENTO REFORÇADO COM FIO SINTÉTICO  CRFS ‐ PERFIL ONDULADO DE 6 mm </t>
  </si>
  <si>
    <t>15.01.220</t>
  </si>
  <si>
    <t xml:space="preserve">ESTRUTURA PONTALETADA PARA TELHAS ONDULADAS </t>
  </si>
  <si>
    <t>23.09.040</t>
  </si>
  <si>
    <t>PORTA LISA COM BATENTE EM MADEIRA  ‐ 80 x 210 cm</t>
  </si>
  <si>
    <t>26.02.020</t>
  </si>
  <si>
    <t>VIDRO TEMPERADO INCOLOR DE 6 mm</t>
  </si>
  <si>
    <t>24.01.030</t>
  </si>
  <si>
    <t xml:space="preserve">CAIXILHO EM FERRO BASCULANTE </t>
  </si>
  <si>
    <t>5.14</t>
  </si>
  <si>
    <t>5.15</t>
  </si>
  <si>
    <t>5.16</t>
  </si>
  <si>
    <t>5.17</t>
  </si>
  <si>
    <t>5.18</t>
  </si>
  <si>
    <t>48.02.401</t>
  </si>
  <si>
    <t>RESERV. EM POLIETILENO COM TAMPA DE ROSCA ‐ CAPACIDADE DE 500 litros</t>
  </si>
  <si>
    <t>17.01.020</t>
  </si>
  <si>
    <t xml:space="preserve">ARGAMASSA DE REGULARIZAÇÃO E/OU PROTEÇÃO </t>
  </si>
  <si>
    <t>18.06.102</t>
  </si>
  <si>
    <t xml:space="preserve">REVESTIMENTO CERÂMICO </t>
  </si>
  <si>
    <t>44.01.050</t>
  </si>
  <si>
    <t>BACIA SIFONADA DE LOUÇA  ‐ 6 litros</t>
  </si>
  <si>
    <t>44.01.110</t>
  </si>
  <si>
    <t xml:space="preserve">LAVATÓRIO DE LOUÇA COM COLUNA </t>
  </si>
  <si>
    <t>5.19</t>
  </si>
  <si>
    <t>5.20</t>
  </si>
  <si>
    <t>5.21</t>
  </si>
  <si>
    <t>5.22</t>
  </si>
  <si>
    <t>5.23</t>
  </si>
  <si>
    <t>41.20.080</t>
  </si>
  <si>
    <t>PLAFON PLÁSTICO</t>
  </si>
  <si>
    <t>41.02.580</t>
  </si>
  <si>
    <t>LÂMPADA DE LED  DE 15 W</t>
  </si>
  <si>
    <t>40.05.020</t>
  </si>
  <si>
    <t xml:space="preserve">INTERRUPTOR SIMPLES </t>
  </si>
  <si>
    <t>40.04.450</t>
  </si>
  <si>
    <t xml:space="preserve">CONJUNTO DE TOMADA SIMPLES </t>
  </si>
  <si>
    <t>CJ</t>
  </si>
  <si>
    <t>39.26.020</t>
  </si>
  <si>
    <t>CABO DE COBRE FLEXÍVEL DE 2,5mm</t>
  </si>
  <si>
    <t>38.19.030</t>
  </si>
  <si>
    <t>ELETRODUTO FLEXÍVEL CORRUGADO 25 mm</t>
  </si>
  <si>
    <t>5.24</t>
  </si>
  <si>
    <t>5.25</t>
  </si>
  <si>
    <t>5.26</t>
  </si>
  <si>
    <t>37.13.630</t>
  </si>
  <si>
    <t>DISJUNTOR BIPOLAR</t>
  </si>
  <si>
    <t>40.07.010</t>
  </si>
  <si>
    <t>CAIXA DE PVC 4X2</t>
  </si>
  <si>
    <t>40.07.040</t>
  </si>
  <si>
    <t>CAIXA ORTOGONAL PARA TETO</t>
  </si>
  <si>
    <t>Administração 2021-2024</t>
  </si>
  <si>
    <t>Unid= 7 peças</t>
  </si>
  <si>
    <t>Unid= 1 peças</t>
  </si>
  <si>
    <t>Unid= 2 peças</t>
  </si>
  <si>
    <t>Cj= 5 peças</t>
  </si>
  <si>
    <t>C= 100,00 m linear</t>
  </si>
  <si>
    <t>C= 50,00 m linear</t>
  </si>
  <si>
    <t>Unid= 5 peças</t>
  </si>
  <si>
    <t>unid.</t>
  </si>
  <si>
    <t>C= 15,00 m linear</t>
  </si>
  <si>
    <t>C= 13,50 m linear</t>
  </si>
  <si>
    <t>H= 100h p/mês x 6 meses= 600h</t>
  </si>
  <si>
    <t>A = 2,0m x 3,0m = 6,0m²</t>
  </si>
  <si>
    <t>A= 100,00m x 15,00m= 1.500,00 m²</t>
  </si>
  <si>
    <t>A= 100,00m x 60,00m= 6.000,00 m²</t>
  </si>
  <si>
    <t>A= 21,50m x 3,0m =64,50m²</t>
  </si>
  <si>
    <t>A= 43,00m x 3,0m = 129,00m²</t>
  </si>
  <si>
    <t>A= 5,00m x 4,35m= 21,75m²</t>
  </si>
  <si>
    <t>A= 5,00m x 4,35m= 21,75m131</t>
  </si>
  <si>
    <t>A= 1,40x1,40x4,0= 7,84m²</t>
  </si>
  <si>
    <t>A= 0,60mx0,80m= 0,48m²</t>
  </si>
  <si>
    <t>A=4,00mx 3,00m= 12,00m²</t>
  </si>
  <si>
    <t>V= 0,20m x 0,40m x 31,25m= 2,50m²</t>
  </si>
  <si>
    <t>V = 3,50m x 3,0m x 0,05m =0,525m³</t>
  </si>
  <si>
    <t>V= fund+laje+estr= 5,00m³</t>
  </si>
  <si>
    <t>V= 1.000,00m x 0,20m= 200,00m³</t>
  </si>
  <si>
    <t>Administração  2021 - 2024</t>
  </si>
  <si>
    <t>ETAPAS</t>
  </si>
  <si>
    <t>DIAS</t>
  </si>
  <si>
    <t>90 DIAS</t>
  </si>
  <si>
    <t>120 DIAS</t>
  </si>
  <si>
    <t>150 DIAS</t>
  </si>
  <si>
    <t>180 DIAS</t>
  </si>
  <si>
    <t>VALORES</t>
  </si>
  <si>
    <t>R$</t>
  </si>
  <si>
    <t>SEMANAS / CUSTOS</t>
  </si>
  <si>
    <t>1 - TERRAPLENAGEM</t>
  </si>
  <si>
    <t>2 - SIST. DEDRENAGEM DE GASES E EFLUENTES</t>
  </si>
  <si>
    <t>3 - DRENO DE GÁS E ÁGUAS PLUVIAIS</t>
  </si>
  <si>
    <t>4 - TANQUE DE CIRCULAÇÃO DE CHORUME</t>
  </si>
  <si>
    <t>5 - GUARITA E PORTARIA</t>
  </si>
  <si>
    <t>VALORES DO CONTRATO</t>
  </si>
  <si>
    <t>R$ parciais</t>
  </si>
  <si>
    <t>R$ acumulada</t>
  </si>
  <si>
    <t>A = 100,00m x 60,00m = 6.000,00m²</t>
  </si>
  <si>
    <t>C= 27,00 m linear</t>
  </si>
  <si>
    <t>C= 220,00 m linear</t>
  </si>
  <si>
    <t>Unid. 3,00 peças</t>
  </si>
  <si>
    <t>V= fund+tampa= 3,00m³</t>
  </si>
  <si>
    <t>Kg= 30 pçs x 4,30 kg p/pç= 129 kg</t>
  </si>
  <si>
    <t>C= 700,00 m linear</t>
  </si>
  <si>
    <t>A= 700,00m x 1,0m = 700,00m²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</si>
</sst>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0">
    <numFmt numFmtId="8" formatCode="&quot;R$&quot;\ #,##0.00;[Red]\-&quot;R$&quot;\ #,##0.00"/>
    <numFmt numFmtId="44" formatCode="_-&quot;R$&quot;\ * #,##0.00_-;\-&quot;R$&quot;\ * #,##0.00_-;_-&quot;R$&quot;\ * &quot;-&quot;??_-;_-@_-"/>
    <numFmt numFmtId="164" formatCode="_-&quot;R$&quot;* #,##0.00_-;\-&quot;R$&quot;* #,##0.00_-;_-&quot;R$&quot;* &quot;-&quot;??_-;_-@_-"/>
    <numFmt numFmtId="165" formatCode="000000"/>
    <numFmt numFmtId="166" formatCode="0000000"/>
    <numFmt numFmtId="167" formatCode="00000"/>
    <numFmt numFmtId="168" formatCode="0000"/>
    <numFmt numFmtId="169" formatCode="_(* #,##0.00_);_(* \(#,##0.00\);_(* &quot;-&quot;??_);_(@_)"/>
    <numFmt numFmtId="170" formatCode="#,##0.000"/>
    <numFmt numFmtId="171" formatCode="&quot;R$&quot;\ #,##0.00"/>
  </numFmts>
  <fonts count="26" x14ac:knownFonts="1">
    <font>
      <sz val="11"/>
      <color theme="1"/>
      <name val="Calibri"/>
      <family val="2"/>
      <scheme val="minor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10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color theme="1"/>
      <name val="Calibri"/>
      <family val="2"/>
      <scheme val="minor"/>
    </font>
    <font>
      <sz val="8"/>
      <color rgb="FF000000"/>
      <name val="Verdana"/>
      <family val="2"/>
    </font>
    <font>
      <b/>
      <sz val="16"/>
      <color theme="1"/>
      <name val="Calibri"/>
      <family val="2"/>
      <scheme val="minor"/>
    </font>
    <font>
      <sz val="11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sz val="14"/>
      <name val="Calibri"/>
      <family val="2"/>
    </font>
    <font>
      <sz val="14"/>
      <name val="Arial"/>
      <family val="2"/>
    </font>
    <font>
      <b/>
      <sz val="12"/>
      <color rgb="FF000000"/>
      <name val="Calibri"/>
      <family val="2"/>
      <scheme val="minor"/>
    </font>
    <font>
      <sz val="8"/>
      <color rgb="FF000000"/>
      <name val="Calibri"/>
      <family val="2"/>
      <scheme val="minor"/>
    </font>
    <font>
      <sz val="10"/>
      <color theme="1"/>
      <name val="Arial"/>
      <family val="2"/>
    </font>
    <font>
      <b/>
      <sz val="9"/>
      <name val="Arial"/>
      <family val="2"/>
    </font>
    <font>
      <b/>
      <sz val="12"/>
      <color theme="1"/>
      <name val="Calibri"/>
      <family val="2"/>
      <scheme val="minor"/>
    </font>
    <font>
      <b/>
      <sz val="12"/>
      <color theme="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4.9989318521683403E-2"/>
        <bgColor indexed="64"/>
      </patternFill>
    </fill>
  </fills>
  <borders count="4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9" fontId="6" fillId="0" borderId="0" applyFont="0" applyFill="0" applyBorder="0" applyAlignment="0" applyProtection="0"/>
    <xf numFmtId="169" fontId="10" fillId="0" borderId="0" applyFont="0" applyFill="0" applyBorder="0" applyAlignment="0" applyProtection="0"/>
  </cellStyleXfs>
  <cellXfs count="215">
    <xf numFmtId="0" fontId="0" fillId="0" borderId="0" xfId="0"/>
    <xf numFmtId="0" fontId="0" fillId="4" borderId="0" xfId="0" applyFill="1"/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0" xfId="0" applyFont="1"/>
    <xf numFmtId="165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2" fontId="5" fillId="0" borderId="1" xfId="0" applyNumberFormat="1" applyFont="1" applyBorder="1" applyAlignment="1">
      <alignment horizontal="center" vertical="center"/>
    </xf>
    <xf numFmtId="164" fontId="5" fillId="4" borderId="1" xfId="0" applyNumberFormat="1" applyFont="1" applyFill="1" applyBorder="1" applyAlignment="1">
      <alignment horizontal="center" vertical="center"/>
    </xf>
    <xf numFmtId="164" fontId="5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167" fontId="5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64" fontId="4" fillId="3" borderId="1" xfId="0" applyNumberFormat="1" applyFont="1" applyFill="1" applyBorder="1" applyAlignment="1">
      <alignment horizontal="center" vertical="center"/>
    </xf>
    <xf numFmtId="164" fontId="5" fillId="0" borderId="1" xfId="0" applyNumberFormat="1" applyFont="1" applyBorder="1" applyAlignment="1">
      <alignment horizontal="center"/>
    </xf>
    <xf numFmtId="168" fontId="5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1" fillId="4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/>
    </xf>
    <xf numFmtId="0" fontId="1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64" fontId="3" fillId="3" borderId="1" xfId="0" applyNumberFormat="1" applyFont="1" applyFill="1" applyBorder="1" applyAlignment="1">
      <alignment horizontal="center" vertical="center"/>
    </xf>
    <xf numFmtId="0" fontId="12" fillId="0" borderId="0" xfId="0" applyFont="1" applyAlignment="1">
      <alignment vertical="center"/>
    </xf>
    <xf numFmtId="4" fontId="5" fillId="0" borderId="1" xfId="0" applyNumberFormat="1" applyFont="1" applyBorder="1" applyAlignment="1">
      <alignment horizontal="center" vertical="center"/>
    </xf>
    <xf numFmtId="0" fontId="13" fillId="0" borderId="0" xfId="0" applyFont="1"/>
    <xf numFmtId="0" fontId="13" fillId="0" borderId="0" xfId="0" applyFont="1" applyAlignment="1">
      <alignment horizontal="center" vertical="center"/>
    </xf>
    <xf numFmtId="0" fontId="13" fillId="0" borderId="0" xfId="0" applyFont="1" applyAlignment="1">
      <alignment vertical="center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vertical="center"/>
    </xf>
    <xf numFmtId="0" fontId="5" fillId="0" borderId="8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4" xfId="0" applyFont="1" applyBorder="1" applyAlignment="1">
      <alignment vertical="center"/>
    </xf>
    <xf numFmtId="164" fontId="4" fillId="2" borderId="1" xfId="0" applyNumberFormat="1" applyFont="1" applyFill="1" applyBorder="1" applyAlignment="1">
      <alignment horizontal="center" vertical="center" wrapText="1"/>
    </xf>
    <xf numFmtId="164" fontId="12" fillId="4" borderId="1" xfId="0" applyNumberFormat="1" applyFont="1" applyFill="1" applyBorder="1" applyAlignment="1">
      <alignment horizontal="center" vertical="center"/>
    </xf>
    <xf numFmtId="164" fontId="5" fillId="4" borderId="1" xfId="0" applyNumberFormat="1" applyFont="1" applyFill="1" applyBorder="1"/>
    <xf numFmtId="164" fontId="0" fillId="4" borderId="0" xfId="0" applyNumberFormat="1" applyFill="1"/>
    <xf numFmtId="0" fontId="5" fillId="0" borderId="1" xfId="0" applyFont="1" applyBorder="1" applyAlignment="1">
      <alignment horizontal="left"/>
    </xf>
    <xf numFmtId="0" fontId="5" fillId="0" borderId="1" xfId="0" applyFont="1" applyBorder="1" applyAlignment="1">
      <alignment horizontal="left" wrapText="1"/>
    </xf>
    <xf numFmtId="9" fontId="4" fillId="0" borderId="1" xfId="0" applyNumberFormat="1" applyFont="1" applyBorder="1" applyAlignment="1">
      <alignment horizontal="center"/>
    </xf>
    <xf numFmtId="0" fontId="13" fillId="0" borderId="0" xfId="0" applyFont="1" applyAlignment="1">
      <alignment vertical="center" wrapText="1"/>
    </xf>
    <xf numFmtId="44" fontId="3" fillId="0" borderId="1" xfId="0" applyNumberFormat="1" applyFont="1" applyBorder="1"/>
    <xf numFmtId="164" fontId="3" fillId="0" borderId="1" xfId="0" applyNumberFormat="1" applyFont="1" applyBorder="1" applyAlignment="1"/>
    <xf numFmtId="4" fontId="5" fillId="0" borderId="1" xfId="0" applyNumberFormat="1" applyFont="1" applyBorder="1" applyAlignment="1">
      <alignment horizontal="center"/>
    </xf>
    <xf numFmtId="0" fontId="2" fillId="0" borderId="0" xfId="0" applyFont="1" applyAlignment="1">
      <alignment vertical="center"/>
    </xf>
    <xf numFmtId="0" fontId="15" fillId="0" borderId="27" xfId="0" applyFont="1" applyBorder="1"/>
    <xf numFmtId="0" fontId="15" fillId="0" borderId="30" xfId="0" applyFont="1" applyBorder="1"/>
    <xf numFmtId="0" fontId="15" fillId="0" borderId="37" xfId="0" applyFont="1" applyBorder="1"/>
    <xf numFmtId="10" fontId="17" fillId="0" borderId="40" xfId="0" applyNumberFormat="1" applyFont="1" applyBorder="1" applyAlignment="1">
      <alignment horizontal="center"/>
    </xf>
    <xf numFmtId="0" fontId="15" fillId="0" borderId="0" xfId="0" applyFont="1"/>
    <xf numFmtId="0" fontId="16" fillId="0" borderId="0" xfId="0" applyFont="1" applyAlignment="1">
      <alignment horizontal="center"/>
    </xf>
    <xf numFmtId="10" fontId="15" fillId="0" borderId="0" xfId="0" applyNumberFormat="1" applyFont="1" applyAlignment="1">
      <alignment horizontal="right"/>
    </xf>
    <xf numFmtId="2" fontId="15" fillId="0" borderId="0" xfId="0" applyNumberFormat="1" applyFont="1" applyAlignment="1">
      <alignment horizontal="right"/>
    </xf>
    <xf numFmtId="0" fontId="15" fillId="0" borderId="0" xfId="0" applyFont="1" applyAlignment="1">
      <alignment horizontal="center"/>
    </xf>
    <xf numFmtId="0" fontId="15" fillId="0" borderId="0" xfId="0" applyFont="1" applyAlignment="1">
      <alignment horizontal="left"/>
    </xf>
    <xf numFmtId="0" fontId="7" fillId="0" borderId="0" xfId="0" applyFont="1"/>
    <xf numFmtId="0" fontId="20" fillId="0" borderId="0" xfId="0" applyFont="1" applyAlignment="1">
      <alignment horizontal="center"/>
    </xf>
    <xf numFmtId="164" fontId="5" fillId="4" borderId="1" xfId="0" applyNumberFormat="1" applyFont="1" applyFill="1" applyBorder="1" applyAlignment="1">
      <alignment vertical="center"/>
    </xf>
    <xf numFmtId="0" fontId="0" fillId="0" borderId="0" xfId="0" applyAlignment="1">
      <alignment vertical="center"/>
    </xf>
    <xf numFmtId="0" fontId="3" fillId="0" borderId="0" xfId="0" applyFont="1" applyAlignment="1">
      <alignment horizontal="center"/>
    </xf>
    <xf numFmtId="0" fontId="21" fillId="0" borderId="2" xfId="0" applyFont="1" applyBorder="1" applyAlignment="1">
      <alignment horizontal="center" vertical="center"/>
    </xf>
    <xf numFmtId="0" fontId="21" fillId="0" borderId="4" xfId="0" applyFont="1" applyBorder="1" applyAlignment="1">
      <alignment vertical="center"/>
    </xf>
    <xf numFmtId="0" fontId="21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vertical="center"/>
    </xf>
    <xf numFmtId="0" fontId="21" fillId="0" borderId="0" xfId="0" applyFont="1" applyAlignment="1">
      <alignment horizontal="center" vertical="center"/>
    </xf>
    <xf numFmtId="0" fontId="21" fillId="0" borderId="0" xfId="0" applyFont="1" applyAlignment="1">
      <alignment vertical="center"/>
    </xf>
    <xf numFmtId="0" fontId="21" fillId="0" borderId="0" xfId="0" applyFont="1" applyAlignment="1">
      <alignment vertical="center" wrapText="1"/>
    </xf>
    <xf numFmtId="0" fontId="0" fillId="0" borderId="1" xfId="0" applyFont="1" applyBorder="1" applyAlignment="1">
      <alignment horizontal="center"/>
    </xf>
    <xf numFmtId="0" fontId="5" fillId="8" borderId="1" xfId="0" applyFont="1" applyFill="1" applyBorder="1" applyAlignment="1">
      <alignment horizontal="center"/>
    </xf>
    <xf numFmtId="166" fontId="5" fillId="8" borderId="1" xfId="0" applyNumberFormat="1" applyFont="1" applyFill="1" applyBorder="1" applyAlignment="1">
      <alignment horizontal="center" vertical="center"/>
    </xf>
    <xf numFmtId="0" fontId="4" fillId="8" borderId="1" xfId="0" applyFont="1" applyFill="1" applyBorder="1" applyAlignment="1">
      <alignment horizontal="center" vertical="center"/>
    </xf>
    <xf numFmtId="0" fontId="4" fillId="8" borderId="1" xfId="0" applyFont="1" applyFill="1" applyBorder="1" applyAlignment="1">
      <alignment horizontal="center" vertical="center" wrapText="1"/>
    </xf>
    <xf numFmtId="0" fontId="5" fillId="8" borderId="1" xfId="0" applyFont="1" applyFill="1" applyBorder="1" applyAlignment="1">
      <alignment horizontal="center" vertical="center"/>
    </xf>
    <xf numFmtId="0" fontId="3" fillId="8" borderId="1" xfId="0" applyFont="1" applyFill="1" applyBorder="1" applyAlignment="1">
      <alignment horizontal="center" vertical="center"/>
    </xf>
    <xf numFmtId="0" fontId="12" fillId="8" borderId="1" xfId="0" applyFont="1" applyFill="1" applyBorder="1" applyAlignment="1">
      <alignment horizontal="center" vertical="center"/>
    </xf>
    <xf numFmtId="170" fontId="5" fillId="0" borderId="1" xfId="0" applyNumberFormat="1" applyFont="1" applyBorder="1" applyAlignment="1">
      <alignment horizontal="center" vertical="center"/>
    </xf>
    <xf numFmtId="0" fontId="10" fillId="6" borderId="1" xfId="0" applyFont="1" applyFill="1" applyBorder="1" applyAlignment="1">
      <alignment vertical="center"/>
    </xf>
    <xf numFmtId="0" fontId="10" fillId="6" borderId="1" xfId="0" applyFont="1" applyFill="1" applyBorder="1" applyAlignment="1">
      <alignment horizontal="left" vertical="center"/>
    </xf>
    <xf numFmtId="0" fontId="10" fillId="6" borderId="1" xfId="0" applyFont="1" applyFill="1" applyBorder="1" applyAlignment="1">
      <alignment horizontal="center" vertical="center" wrapText="1"/>
    </xf>
    <xf numFmtId="0" fontId="11" fillId="4" borderId="8" xfId="0" applyFont="1" applyFill="1" applyBorder="1" applyAlignment="1">
      <alignment horizontal="center" vertical="center"/>
    </xf>
    <xf numFmtId="0" fontId="11" fillId="4" borderId="8" xfId="0" applyFont="1" applyFill="1" applyBorder="1" applyAlignment="1">
      <alignment horizontal="center" vertical="center" wrapText="1" shrinkToFit="1"/>
    </xf>
    <xf numFmtId="0" fontId="11" fillId="4" borderId="2" xfId="0" applyFont="1" applyFill="1" applyBorder="1" applyAlignment="1">
      <alignment horizontal="center" vertical="center"/>
    </xf>
    <xf numFmtId="4" fontId="11" fillId="4" borderId="1" xfId="0" applyNumberFormat="1" applyFont="1" applyFill="1" applyBorder="1" applyAlignment="1">
      <alignment horizontal="center" vertical="center" wrapText="1" shrinkToFit="1"/>
    </xf>
    <xf numFmtId="0" fontId="10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vertical="center"/>
    </xf>
    <xf numFmtId="0" fontId="10" fillId="2" borderId="1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4" fillId="0" borderId="1" xfId="0" applyFont="1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4" xfId="0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0" borderId="7" xfId="0" applyFont="1" applyBorder="1" applyAlignment="1">
      <alignment horizontal="center" wrapText="1"/>
    </xf>
    <xf numFmtId="0" fontId="14" fillId="0" borderId="25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4" fillId="0" borderId="26" xfId="0" applyFont="1" applyBorder="1" applyAlignment="1">
      <alignment horizontal="center" vertical="center"/>
    </xf>
    <xf numFmtId="10" fontId="16" fillId="0" borderId="31" xfId="0" applyNumberFormat="1" applyFont="1" applyBorder="1" applyAlignment="1">
      <alignment horizontal="center"/>
    </xf>
    <xf numFmtId="10" fontId="16" fillId="0" borderId="36" xfId="0" applyNumberFormat="1" applyFont="1" applyBorder="1" applyAlignment="1">
      <alignment horizontal="center"/>
    </xf>
    <xf numFmtId="10" fontId="15" fillId="0" borderId="28" xfId="0" applyNumberFormat="1" applyFont="1" applyBorder="1" applyAlignment="1">
      <alignment horizontal="center"/>
    </xf>
    <xf numFmtId="10" fontId="15" fillId="0" borderId="29" xfId="0" applyNumberFormat="1" applyFont="1" applyBorder="1" applyAlignment="1">
      <alignment horizontal="center"/>
    </xf>
    <xf numFmtId="10" fontId="15" fillId="0" borderId="31" xfId="0" applyNumberFormat="1" applyFont="1" applyBorder="1" applyAlignment="1">
      <alignment horizontal="center"/>
    </xf>
    <xf numFmtId="10" fontId="15" fillId="0" borderId="32" xfId="0" applyNumberFormat="1" applyFont="1" applyBorder="1" applyAlignment="1">
      <alignment horizontal="center"/>
    </xf>
    <xf numFmtId="10" fontId="15" fillId="7" borderId="31" xfId="0" applyNumberFormat="1" applyFont="1" applyFill="1" applyBorder="1" applyAlignment="1">
      <alignment horizontal="center"/>
    </xf>
    <xf numFmtId="10" fontId="15" fillId="7" borderId="32" xfId="0" applyNumberFormat="1" applyFont="1" applyFill="1" applyBorder="1" applyAlignment="1">
      <alignment horizontal="center"/>
    </xf>
    <xf numFmtId="10" fontId="16" fillId="0" borderId="33" xfId="0" applyNumberFormat="1" applyFont="1" applyBorder="1" applyAlignment="1">
      <alignment horizontal="center"/>
    </xf>
    <xf numFmtId="10" fontId="16" fillId="0" borderId="34" xfId="0" applyNumberFormat="1" applyFont="1" applyBorder="1" applyAlignment="1">
      <alignment horizontal="center"/>
    </xf>
    <xf numFmtId="10" fontId="16" fillId="0" borderId="35" xfId="0" applyNumberFormat="1" applyFont="1" applyBorder="1" applyAlignment="1">
      <alignment horizontal="center"/>
    </xf>
    <xf numFmtId="0" fontId="16" fillId="0" borderId="30" xfId="0" applyFont="1" applyBorder="1" applyAlignment="1">
      <alignment horizontal="center" wrapText="1"/>
    </xf>
    <xf numFmtId="0" fontId="16" fillId="0" borderId="31" xfId="0" applyFont="1" applyBorder="1" applyAlignment="1">
      <alignment horizontal="center" wrapText="1"/>
    </xf>
    <xf numFmtId="0" fontId="16" fillId="0" borderId="32" xfId="0" applyFont="1" applyBorder="1" applyAlignment="1">
      <alignment horizontal="center" wrapText="1"/>
    </xf>
    <xf numFmtId="0" fontId="17" fillId="0" borderId="38" xfId="0" applyFont="1" applyBorder="1" applyAlignment="1">
      <alignment horizontal="center"/>
    </xf>
    <xf numFmtId="0" fontId="17" fillId="0" borderId="39" xfId="0" applyFont="1" applyBorder="1" applyAlignment="1">
      <alignment horizontal="center"/>
    </xf>
    <xf numFmtId="0" fontId="16" fillId="0" borderId="0" xfId="0" applyFont="1" applyAlignment="1">
      <alignment horizontal="center"/>
    </xf>
    <xf numFmtId="0" fontId="15" fillId="0" borderId="0" xfId="0" applyFont="1" applyAlignment="1">
      <alignment horizontal="right" vertical="center"/>
    </xf>
    <xf numFmtId="0" fontId="15" fillId="0" borderId="41" xfId="0" applyFont="1" applyBorder="1" applyAlignment="1">
      <alignment horizontal="center"/>
    </xf>
    <xf numFmtId="0" fontId="18" fillId="0" borderId="0" xfId="0" applyFont="1" applyAlignment="1">
      <alignment horizontal="left" vertical="center"/>
    </xf>
    <xf numFmtId="0" fontId="19" fillId="0" borderId="0" xfId="0" applyFont="1" applyAlignment="1">
      <alignment horizontal="left" vertical="center"/>
    </xf>
    <xf numFmtId="0" fontId="15" fillId="0" borderId="0" xfId="0" applyFont="1" applyAlignment="1">
      <alignment horizontal="center"/>
    </xf>
    <xf numFmtId="0" fontId="15" fillId="0" borderId="0" xfId="0" applyFont="1" applyAlignment="1">
      <alignment horizontal="left"/>
    </xf>
    <xf numFmtId="0" fontId="11" fillId="0" borderId="0" xfId="0" applyFont="1" applyAlignment="1">
      <alignment horizontal="center"/>
    </xf>
    <xf numFmtId="0" fontId="22" fillId="0" borderId="1" xfId="0" applyFont="1" applyBorder="1" applyAlignment="1">
      <alignment horizontal="left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43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44" xfId="0" applyBorder="1" applyAlignment="1">
      <alignment horizontal="center"/>
    </xf>
    <xf numFmtId="0" fontId="3" fillId="0" borderId="42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44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8" borderId="1" xfId="0" applyFont="1" applyFill="1" applyBorder="1" applyAlignment="1">
      <alignment horizontal="center"/>
    </xf>
    <xf numFmtId="0" fontId="4" fillId="5" borderId="2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0" fillId="8" borderId="1" xfId="0" applyFont="1" applyFill="1" applyBorder="1" applyAlignment="1">
      <alignment horizontal="center"/>
    </xf>
    <xf numFmtId="0" fontId="12" fillId="4" borderId="1" xfId="0" applyFont="1" applyFill="1" applyBorder="1" applyAlignment="1">
      <alignment horizontal="center"/>
    </xf>
    <xf numFmtId="0" fontId="12" fillId="4" borderId="1" xfId="0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 wrapText="1"/>
    </xf>
    <xf numFmtId="0" fontId="12" fillId="4" borderId="2" xfId="0" applyFont="1" applyFill="1" applyBorder="1" applyAlignment="1">
      <alignment horizontal="center"/>
    </xf>
    <xf numFmtId="0" fontId="12" fillId="4" borderId="4" xfId="0" applyFont="1" applyFill="1" applyBorder="1" applyAlignment="1">
      <alignment horizontal="center"/>
    </xf>
    <xf numFmtId="9" fontId="10" fillId="6" borderId="9" xfId="0" applyNumberFormat="1" applyFont="1" applyFill="1" applyBorder="1" applyAlignment="1">
      <alignment horizontal="center" vertical="center"/>
    </xf>
    <xf numFmtId="9" fontId="10" fillId="6" borderId="8" xfId="0" applyNumberFormat="1" applyFont="1" applyFill="1" applyBorder="1" applyAlignment="1">
      <alignment horizontal="center" vertical="center"/>
    </xf>
    <xf numFmtId="9" fontId="10" fillId="6" borderId="9" xfId="1" applyFont="1" applyFill="1" applyBorder="1" applyAlignment="1">
      <alignment horizontal="center" vertical="center" wrapText="1"/>
    </xf>
    <xf numFmtId="9" fontId="0" fillId="0" borderId="8" xfId="1" applyFont="1" applyBorder="1" applyAlignment="1">
      <alignment horizontal="center" vertical="center" wrapText="1"/>
    </xf>
    <xf numFmtId="164" fontId="10" fillId="4" borderId="9" xfId="0" applyNumberFormat="1" applyFont="1" applyFill="1" applyBorder="1" applyAlignment="1">
      <alignment horizontal="center" vertical="center" wrapText="1"/>
    </xf>
    <xf numFmtId="164" fontId="10" fillId="4" borderId="8" xfId="0" applyNumberFormat="1" applyFont="1" applyFill="1" applyBorder="1" applyAlignment="1">
      <alignment horizontal="center" vertical="center" wrapText="1"/>
    </xf>
    <xf numFmtId="0" fontId="10" fillId="6" borderId="2" xfId="0" applyFont="1" applyFill="1" applyBorder="1" applyAlignment="1">
      <alignment horizontal="center" vertical="center" wrapText="1"/>
    </xf>
    <xf numFmtId="0" fontId="10" fillId="6" borderId="3" xfId="0" applyFont="1" applyFill="1" applyBorder="1" applyAlignment="1">
      <alignment horizontal="center" vertical="center" wrapText="1"/>
    </xf>
    <xf numFmtId="0" fontId="10" fillId="6" borderId="4" xfId="0" applyFont="1" applyFill="1" applyBorder="1" applyAlignment="1">
      <alignment horizontal="center" vertical="center" wrapText="1"/>
    </xf>
    <xf numFmtId="0" fontId="10" fillId="6" borderId="2" xfId="0" applyFont="1" applyFill="1" applyBorder="1" applyAlignment="1">
      <alignment horizontal="center" vertical="center"/>
    </xf>
    <xf numFmtId="0" fontId="10" fillId="6" borderId="3" xfId="0" applyFont="1" applyFill="1" applyBorder="1" applyAlignment="1">
      <alignment horizontal="center" vertical="center"/>
    </xf>
    <xf numFmtId="0" fontId="10" fillId="6" borderId="4" xfId="0" applyFont="1" applyFill="1" applyBorder="1" applyAlignment="1">
      <alignment horizontal="center" vertical="center"/>
    </xf>
    <xf numFmtId="171" fontId="11" fillId="6" borderId="2" xfId="0" applyNumberFormat="1" applyFont="1" applyFill="1" applyBorder="1" applyAlignment="1">
      <alignment horizontal="center" vertical="center"/>
    </xf>
    <xf numFmtId="171" fontId="11" fillId="6" borderId="3" xfId="0" applyNumberFormat="1" applyFont="1" applyFill="1" applyBorder="1" applyAlignment="1">
      <alignment horizontal="center" vertical="center"/>
    </xf>
    <xf numFmtId="171" fontId="11" fillId="6" borderId="4" xfId="0" applyNumberFormat="1" applyFont="1" applyFill="1" applyBorder="1" applyAlignment="1">
      <alignment horizontal="center" vertical="center"/>
    </xf>
    <xf numFmtId="0" fontId="11" fillId="4" borderId="2" xfId="0" applyFont="1" applyFill="1" applyBorder="1" applyAlignment="1">
      <alignment horizontal="center" vertical="center" wrapText="1" shrinkToFit="1"/>
    </xf>
    <xf numFmtId="0" fontId="11" fillId="4" borderId="3" xfId="0" applyFont="1" applyFill="1" applyBorder="1" applyAlignment="1">
      <alignment horizontal="center" vertical="center" wrapText="1" shrinkToFit="1"/>
    </xf>
    <xf numFmtId="0" fontId="11" fillId="4" borderId="4" xfId="0" applyFont="1" applyFill="1" applyBorder="1" applyAlignment="1">
      <alignment horizontal="center" vertical="center" wrapText="1" shrinkToFit="1"/>
    </xf>
    <xf numFmtId="10" fontId="11" fillId="4" borderId="9" xfId="0" applyNumberFormat="1" applyFont="1" applyFill="1" applyBorder="1" applyAlignment="1">
      <alignment horizontal="center" vertical="center"/>
    </xf>
    <xf numFmtId="10" fontId="11" fillId="4" borderId="8" xfId="0" applyNumberFormat="1" applyFont="1" applyFill="1" applyBorder="1" applyAlignment="1">
      <alignment horizontal="center" vertical="center"/>
    </xf>
    <xf numFmtId="0" fontId="23" fillId="6" borderId="1" xfId="0" applyFont="1" applyFill="1" applyBorder="1" applyAlignment="1">
      <alignment horizontal="center" vertical="center" wrapText="1"/>
    </xf>
    <xf numFmtId="0" fontId="10" fillId="6" borderId="10" xfId="0" applyFont="1" applyFill="1" applyBorder="1" applyAlignment="1">
      <alignment horizontal="center" vertical="center"/>
    </xf>
    <xf numFmtId="0" fontId="10" fillId="6" borderId="12" xfId="0" applyFont="1" applyFill="1" applyBorder="1" applyAlignment="1">
      <alignment horizontal="center" vertical="center"/>
    </xf>
    <xf numFmtId="0" fontId="10" fillId="6" borderId="42" xfId="0" applyFont="1" applyFill="1" applyBorder="1" applyAlignment="1">
      <alignment horizontal="center" vertical="center"/>
    </xf>
    <xf numFmtId="0" fontId="10" fillId="6" borderId="44" xfId="0" applyFont="1" applyFill="1" applyBorder="1" applyAlignment="1">
      <alignment horizontal="center" vertical="center"/>
    </xf>
    <xf numFmtId="0" fontId="10" fillId="6" borderId="10" xfId="0" applyFont="1" applyFill="1" applyBorder="1" applyAlignment="1">
      <alignment horizontal="center" vertical="center" wrapText="1"/>
    </xf>
    <xf numFmtId="0" fontId="10" fillId="6" borderId="12" xfId="0" applyFont="1" applyFill="1" applyBorder="1" applyAlignment="1">
      <alignment horizontal="center" vertical="center" wrapText="1"/>
    </xf>
    <xf numFmtId="0" fontId="10" fillId="6" borderId="42" xfId="0" applyFont="1" applyFill="1" applyBorder="1" applyAlignment="1">
      <alignment horizontal="center" vertical="center" wrapText="1"/>
    </xf>
    <xf numFmtId="0" fontId="10" fillId="6" borderId="44" xfId="0" applyFont="1" applyFill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 wrapText="1"/>
    </xf>
    <xf numFmtId="8" fontId="11" fillId="6" borderId="2" xfId="0" applyNumberFormat="1" applyFont="1" applyFill="1" applyBorder="1" applyAlignment="1">
      <alignment horizontal="center" vertical="center"/>
    </xf>
    <xf numFmtId="0" fontId="11" fillId="6" borderId="3" xfId="0" applyFont="1" applyFill="1" applyBorder="1" applyAlignment="1">
      <alignment horizontal="center" vertical="center"/>
    </xf>
    <xf numFmtId="0" fontId="11" fillId="6" borderId="4" xfId="0" applyFont="1" applyFill="1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24" fillId="0" borderId="1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0" fontId="9" fillId="6" borderId="42" xfId="0" applyFont="1" applyFill="1" applyBorder="1" applyAlignment="1">
      <alignment horizontal="center" vertical="center"/>
    </xf>
    <xf numFmtId="0" fontId="9" fillId="6" borderId="6" xfId="0" applyFont="1" applyFill="1" applyBorder="1" applyAlignment="1">
      <alignment horizontal="center" vertical="center"/>
    </xf>
    <xf numFmtId="0" fontId="9" fillId="6" borderId="44" xfId="0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 wrapText="1" shrinkToFit="1"/>
    </xf>
    <xf numFmtId="171" fontId="11" fillId="6" borderId="2" xfId="0" applyNumberFormat="1" applyFont="1" applyFill="1" applyBorder="1" applyAlignment="1">
      <alignment horizontal="center" vertical="center" wrapText="1"/>
    </xf>
    <xf numFmtId="171" fontId="11" fillId="6" borderId="3" xfId="0" applyNumberFormat="1" applyFont="1" applyFill="1" applyBorder="1" applyAlignment="1">
      <alignment horizontal="center" vertical="center" wrapText="1"/>
    </xf>
    <xf numFmtId="171" fontId="11" fillId="6" borderId="4" xfId="0" applyNumberFormat="1" applyFont="1" applyFill="1" applyBorder="1" applyAlignment="1">
      <alignment horizontal="center" vertical="center" wrapText="1"/>
    </xf>
    <xf numFmtId="8" fontId="10" fillId="6" borderId="2" xfId="0" applyNumberFormat="1" applyFont="1" applyFill="1" applyBorder="1" applyAlignment="1">
      <alignment horizontal="center" vertical="center"/>
    </xf>
    <xf numFmtId="164" fontId="7" fillId="0" borderId="9" xfId="0" applyNumberFormat="1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9" fontId="7" fillId="0" borderId="9" xfId="0" applyNumberFormat="1" applyFont="1" applyBorder="1" applyAlignment="1">
      <alignment horizontal="center" vertical="center"/>
    </xf>
    <xf numFmtId="9" fontId="7" fillId="0" borderId="8" xfId="0" applyNumberFormat="1" applyFont="1" applyBorder="1" applyAlignment="1">
      <alignment horizontal="center" vertical="center"/>
    </xf>
  </cellXfs>
  <cellStyles count="3">
    <cellStyle name="Normal" xfId="0" builtinId="0"/>
    <cellStyle name="Porcentagem" xfId="1" builtinId="5"/>
    <cellStyle name="Separador de milhares 2" xfId="2"/>
  </cellStyles>
  <dxfs count="0"/>
  <tableStyles count="0" defaultTableStyle="TableStyleMedium2" defaultPivotStyle="PivotStyleLight16"/>
  <colors>
    <mruColors>
      <color rgb="FF66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141285</xdr:colOff>
      <xdr:row>0</xdr:row>
      <xdr:rowOff>95250</xdr:rowOff>
    </xdr:from>
    <xdr:to>
      <xdr:col>1</xdr:col>
      <xdr:colOff>563561</xdr:colOff>
      <xdr:row>5</xdr:row>
      <xdr:rowOff>95037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C790318-EDCD-46B4-8C93-EA3991B7E8B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b="8530"/>
        <a:stretch/>
      </xdr:blipFill>
      <xdr:spPr bwMode="auto">
        <a:xfrm>
          <a:off x="141285" y="95250"/>
          <a:ext cx="1144589" cy="9522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257176</xdr:colOff>
      <xdr:row>0</xdr:row>
      <xdr:rowOff>154813</xdr:rowOff>
    </xdr:from>
    <xdr:ext cx="1409699" cy="981436"/>
    <xdr:pic>
      <xdr:nvPicPr>
        <xdr:cNvPr id="2" name="Imagem 1">
          <a:extLst>
            <a:ext uri="{FF2B5EF4-FFF2-40B4-BE49-F238E27FC236}">
              <a16:creationId xmlns:a16="http://schemas.microsoft.com/office/drawing/2014/main" id="{2954582F-6307-41BF-8A23-7CA275892B5A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305" b="11171"/>
        <a:stretch/>
      </xdr:blipFill>
      <xdr:spPr bwMode="auto">
        <a:xfrm>
          <a:off x="257176" y="154813"/>
          <a:ext cx="1409699" cy="9814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69274</xdr:rowOff>
    </xdr:from>
    <xdr:to>
      <xdr:col>1</xdr:col>
      <xdr:colOff>686378</xdr:colOff>
      <xdr:row>5</xdr:row>
      <xdr:rowOff>136884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EADCF5D5-B862-4945-825C-F3DBD2F866BB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b="8530"/>
        <a:stretch/>
      </xdr:blipFill>
      <xdr:spPr bwMode="auto">
        <a:xfrm>
          <a:off x="0" y="69274"/>
          <a:ext cx="1197264" cy="11153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167099</xdr:colOff>
      <xdr:row>0</xdr:row>
      <xdr:rowOff>238125</xdr:rowOff>
    </xdr:from>
    <xdr:to>
      <xdr:col>1</xdr:col>
      <xdr:colOff>628650</xdr:colOff>
      <xdr:row>4</xdr:row>
      <xdr:rowOff>291282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D3D1A06F-48D5-4721-95CC-ED66CC0FF82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1157"/>
        <a:stretch/>
      </xdr:blipFill>
      <xdr:spPr>
        <a:xfrm>
          <a:off x="167099" y="238125"/>
          <a:ext cx="1575976" cy="129140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2"/>
  <sheetViews>
    <sheetView zoomScale="120" zoomScaleNormal="120" workbookViewId="0">
      <selection activeCell="L15" sqref="L15"/>
    </sheetView>
  </sheetViews>
  <sheetFormatPr defaultRowHeight="14.4" x14ac:dyDescent="0.3"/>
  <cols>
    <col min="1" max="2" width="10.88671875" customWidth="1"/>
    <col min="4" max="4" width="55.88671875" customWidth="1"/>
    <col min="7" max="7" width="12.33203125" style="41" customWidth="1"/>
    <col min="8" max="8" width="17.88671875" customWidth="1"/>
  </cols>
  <sheetData>
    <row r="1" spans="1:8" x14ac:dyDescent="0.3">
      <c r="A1" s="95"/>
      <c r="B1" s="95"/>
      <c r="C1" s="96" t="s">
        <v>12</v>
      </c>
      <c r="D1" s="96"/>
      <c r="E1" s="96"/>
      <c r="F1" s="96"/>
      <c r="G1" s="96"/>
      <c r="H1" s="96"/>
    </row>
    <row r="2" spans="1:8" x14ac:dyDescent="0.3">
      <c r="A2" s="95"/>
      <c r="B2" s="95"/>
      <c r="C2" s="97" t="s">
        <v>209</v>
      </c>
      <c r="D2" s="97"/>
      <c r="E2" s="97"/>
      <c r="F2" s="97"/>
      <c r="G2" s="97"/>
      <c r="H2" s="97"/>
    </row>
    <row r="3" spans="1:8" x14ac:dyDescent="0.3">
      <c r="A3" s="95"/>
      <c r="B3" s="95"/>
      <c r="C3" s="98" t="s">
        <v>43</v>
      </c>
      <c r="D3" s="98"/>
      <c r="E3" s="98"/>
      <c r="F3" s="98"/>
      <c r="G3" s="98"/>
      <c r="H3" s="98"/>
    </row>
    <row r="4" spans="1:8" x14ac:dyDescent="0.3">
      <c r="A4" s="95"/>
      <c r="B4" s="95"/>
      <c r="C4" s="98" t="s">
        <v>44</v>
      </c>
      <c r="D4" s="98"/>
      <c r="E4" s="98"/>
      <c r="F4" s="98"/>
      <c r="G4" s="98"/>
      <c r="H4" s="98"/>
    </row>
    <row r="5" spans="1:8" x14ac:dyDescent="0.3">
      <c r="A5" s="95"/>
      <c r="B5" s="95"/>
      <c r="C5" s="96" t="s">
        <v>0</v>
      </c>
      <c r="D5" s="96"/>
      <c r="E5" s="96"/>
      <c r="F5" s="96"/>
      <c r="G5" s="96"/>
      <c r="H5" s="96"/>
    </row>
    <row r="6" spans="1:8" x14ac:dyDescent="0.3">
      <c r="A6" s="95"/>
      <c r="B6" s="95"/>
      <c r="C6" s="98" t="s">
        <v>47</v>
      </c>
      <c r="D6" s="98"/>
      <c r="E6" s="98"/>
      <c r="F6" s="98"/>
      <c r="G6" s="98"/>
      <c r="H6" s="98"/>
    </row>
    <row r="7" spans="1:8" ht="21" customHeight="1" x14ac:dyDescent="0.3">
      <c r="A7" s="2" t="s">
        <v>1</v>
      </c>
      <c r="B7" s="2" t="s">
        <v>2</v>
      </c>
      <c r="C7" s="2" t="s">
        <v>3</v>
      </c>
      <c r="D7" s="2" t="s">
        <v>4</v>
      </c>
      <c r="E7" s="2" t="s">
        <v>5</v>
      </c>
      <c r="F7" s="2" t="s">
        <v>6</v>
      </c>
      <c r="G7" s="38" t="s">
        <v>7</v>
      </c>
      <c r="H7" s="2" t="s">
        <v>8</v>
      </c>
    </row>
    <row r="8" spans="1:8" s="28" customFormat="1" ht="20.25" customHeight="1" x14ac:dyDescent="0.3">
      <c r="A8" s="25"/>
      <c r="B8" s="22"/>
      <c r="C8" s="26" t="s">
        <v>9</v>
      </c>
      <c r="D8" s="26" t="s">
        <v>45</v>
      </c>
      <c r="E8" s="22"/>
      <c r="F8" s="22"/>
      <c r="G8" s="39"/>
      <c r="H8" s="27">
        <f>SUM(H9:H13)</f>
        <v>274699.14</v>
      </c>
    </row>
    <row r="9" spans="1:8" ht="18.75" customHeight="1" x14ac:dyDescent="0.3">
      <c r="A9" s="12" t="s">
        <v>46</v>
      </c>
      <c r="B9" s="6" t="s">
        <v>48</v>
      </c>
      <c r="C9" s="7" t="s">
        <v>10</v>
      </c>
      <c r="D9" s="8" t="s">
        <v>50</v>
      </c>
      <c r="E9" s="22" t="s">
        <v>11</v>
      </c>
      <c r="F9" s="9">
        <v>6</v>
      </c>
      <c r="G9" s="10">
        <v>881.19</v>
      </c>
      <c r="H9" s="11">
        <f t="shared" ref="H9:H13" si="0">(F9*G9)</f>
        <v>5287.14</v>
      </c>
    </row>
    <row r="10" spans="1:8" ht="18" customHeight="1" x14ac:dyDescent="0.3">
      <c r="A10" s="12" t="s">
        <v>57</v>
      </c>
      <c r="B10" s="36" t="s">
        <v>55</v>
      </c>
      <c r="C10" s="7" t="s">
        <v>13</v>
      </c>
      <c r="D10" s="37" t="s">
        <v>56</v>
      </c>
      <c r="E10" s="7" t="s">
        <v>52</v>
      </c>
      <c r="F10" s="29">
        <v>400</v>
      </c>
      <c r="G10" s="10">
        <v>211.1</v>
      </c>
      <c r="H10" s="11">
        <f t="shared" si="0"/>
        <v>84440</v>
      </c>
    </row>
    <row r="11" spans="1:8" ht="18.75" customHeight="1" x14ac:dyDescent="0.3">
      <c r="A11" s="12" t="s">
        <v>57</v>
      </c>
      <c r="B11" s="33" t="s">
        <v>53</v>
      </c>
      <c r="C11" s="7" t="s">
        <v>22</v>
      </c>
      <c r="D11" s="34" t="s">
        <v>54</v>
      </c>
      <c r="E11" s="7" t="s">
        <v>52</v>
      </c>
      <c r="F11" s="29">
        <v>400</v>
      </c>
      <c r="G11" s="10">
        <v>84.75</v>
      </c>
      <c r="H11" s="11">
        <f t="shared" si="0"/>
        <v>33900</v>
      </c>
    </row>
    <row r="12" spans="1:8" ht="15.75" customHeight="1" x14ac:dyDescent="0.3">
      <c r="A12" s="12" t="s">
        <v>57</v>
      </c>
      <c r="B12" s="31" t="s">
        <v>58</v>
      </c>
      <c r="C12" s="7" t="s">
        <v>23</v>
      </c>
      <c r="D12" s="32" t="s">
        <v>59</v>
      </c>
      <c r="E12" s="7" t="s">
        <v>52</v>
      </c>
      <c r="F12" s="29">
        <v>400</v>
      </c>
      <c r="G12" s="10">
        <v>322.93</v>
      </c>
      <c r="H12" s="11">
        <f t="shared" si="0"/>
        <v>129172</v>
      </c>
    </row>
    <row r="13" spans="1:8" ht="17.25" customHeight="1" x14ac:dyDescent="0.3">
      <c r="A13" s="12" t="s">
        <v>46</v>
      </c>
      <c r="B13" s="6" t="s">
        <v>60</v>
      </c>
      <c r="C13" s="7" t="s">
        <v>24</v>
      </c>
      <c r="D13" s="13" t="s">
        <v>61</v>
      </c>
      <c r="E13" s="22" t="s">
        <v>11</v>
      </c>
      <c r="F13" s="29">
        <v>1500</v>
      </c>
      <c r="G13" s="10">
        <v>14.6</v>
      </c>
      <c r="H13" s="11">
        <f t="shared" si="0"/>
        <v>21900</v>
      </c>
    </row>
    <row r="14" spans="1:8" s="63" customFormat="1" ht="21" customHeight="1" x14ac:dyDescent="0.3">
      <c r="A14" s="12"/>
      <c r="B14" s="15"/>
      <c r="C14" s="16" t="s">
        <v>14</v>
      </c>
      <c r="D14" s="26" t="s">
        <v>68</v>
      </c>
      <c r="E14" s="7"/>
      <c r="F14" s="29"/>
      <c r="G14" s="10"/>
      <c r="H14" s="17">
        <f>SUM(H15:H18)</f>
        <v>78341</v>
      </c>
    </row>
    <row r="15" spans="1:8" ht="25.5" customHeight="1" x14ac:dyDescent="0.3">
      <c r="A15" s="12" t="s">
        <v>46</v>
      </c>
      <c r="B15" s="31" t="s">
        <v>92</v>
      </c>
      <c r="C15" s="7" t="s">
        <v>26</v>
      </c>
      <c r="D15" s="45" t="s">
        <v>93</v>
      </c>
      <c r="E15" s="22" t="s">
        <v>17</v>
      </c>
      <c r="F15" s="29">
        <v>700</v>
      </c>
      <c r="G15" s="10">
        <v>47.69</v>
      </c>
      <c r="H15" s="11">
        <f>(F15*G15)</f>
        <v>33383</v>
      </c>
    </row>
    <row r="16" spans="1:8" ht="15.75" customHeight="1" x14ac:dyDescent="0.3">
      <c r="A16" s="12" t="s">
        <v>46</v>
      </c>
      <c r="B16" s="15" t="s">
        <v>62</v>
      </c>
      <c r="C16" s="7" t="s">
        <v>27</v>
      </c>
      <c r="D16" s="13" t="s">
        <v>63</v>
      </c>
      <c r="E16" s="22" t="s">
        <v>15</v>
      </c>
      <c r="F16" s="29">
        <v>100</v>
      </c>
      <c r="G16" s="10">
        <v>179.69</v>
      </c>
      <c r="H16" s="11">
        <f>(F16*G16)</f>
        <v>17969</v>
      </c>
    </row>
    <row r="17" spans="1:8" ht="14.25" customHeight="1" x14ac:dyDescent="0.3">
      <c r="A17" s="12" t="s">
        <v>57</v>
      </c>
      <c r="B17" s="31" t="s">
        <v>64</v>
      </c>
      <c r="C17" s="7" t="s">
        <v>28</v>
      </c>
      <c r="D17" s="30" t="s">
        <v>65</v>
      </c>
      <c r="E17" s="22" t="s">
        <v>11</v>
      </c>
      <c r="F17" s="29">
        <v>700</v>
      </c>
      <c r="G17" s="10">
        <v>11.2</v>
      </c>
      <c r="H17" s="11">
        <f>G17*F17</f>
        <v>7839.9999999999991</v>
      </c>
    </row>
    <row r="18" spans="1:8" ht="15.75" customHeight="1" x14ac:dyDescent="0.3">
      <c r="A18" s="12" t="s">
        <v>46</v>
      </c>
      <c r="B18" s="7" t="s">
        <v>66</v>
      </c>
      <c r="C18" s="7" t="s">
        <v>29</v>
      </c>
      <c r="D18" s="8" t="s">
        <v>67</v>
      </c>
      <c r="E18" s="22" t="s">
        <v>15</v>
      </c>
      <c r="F18" s="29">
        <v>100</v>
      </c>
      <c r="G18" s="10">
        <v>191.49</v>
      </c>
      <c r="H18" s="11">
        <f>(F18*G18)</f>
        <v>19149</v>
      </c>
    </row>
    <row r="19" spans="1:8" s="63" customFormat="1" ht="18.75" customHeight="1" x14ac:dyDescent="0.3">
      <c r="A19" s="12"/>
      <c r="B19" s="15"/>
      <c r="C19" s="16" t="s">
        <v>16</v>
      </c>
      <c r="D19" s="20" t="s">
        <v>69</v>
      </c>
      <c r="E19" s="7"/>
      <c r="F19" s="29"/>
      <c r="G19" s="10"/>
      <c r="H19" s="17">
        <f>SUM(H20:H22)</f>
        <v>33046.370000000003</v>
      </c>
    </row>
    <row r="20" spans="1:8" ht="18" customHeight="1" x14ac:dyDescent="0.3">
      <c r="A20" s="3" t="s">
        <v>46</v>
      </c>
      <c r="B20" s="6" t="s">
        <v>70</v>
      </c>
      <c r="C20" s="7" t="s">
        <v>30</v>
      </c>
      <c r="D20" s="13" t="s">
        <v>97</v>
      </c>
      <c r="E20" s="22" t="s">
        <v>17</v>
      </c>
      <c r="F20" s="29">
        <v>27</v>
      </c>
      <c r="G20" s="10">
        <v>221.12</v>
      </c>
      <c r="H20" s="18">
        <f>(F20*G20)</f>
        <v>5970.24</v>
      </c>
    </row>
    <row r="21" spans="1:8" ht="19.5" customHeight="1" x14ac:dyDescent="0.3">
      <c r="A21" s="3" t="s">
        <v>46</v>
      </c>
      <c r="B21" s="15" t="s">
        <v>71</v>
      </c>
      <c r="C21" s="7" t="s">
        <v>31</v>
      </c>
      <c r="D21" s="13" t="s">
        <v>72</v>
      </c>
      <c r="E21" s="7" t="s">
        <v>17</v>
      </c>
      <c r="F21" s="29">
        <v>220</v>
      </c>
      <c r="G21" s="10">
        <v>76.34</v>
      </c>
      <c r="H21" s="18">
        <f>(F21*G21)</f>
        <v>16794.8</v>
      </c>
    </row>
    <row r="22" spans="1:8" ht="18" customHeight="1" x14ac:dyDescent="0.3">
      <c r="A22" s="3" t="s">
        <v>46</v>
      </c>
      <c r="B22" s="15" t="s">
        <v>73</v>
      </c>
      <c r="C22" s="7" t="s">
        <v>32</v>
      </c>
      <c r="D22" s="13" t="s">
        <v>74</v>
      </c>
      <c r="E22" s="7" t="s">
        <v>5</v>
      </c>
      <c r="F22" s="29">
        <v>3</v>
      </c>
      <c r="G22" s="10">
        <v>3427.11</v>
      </c>
      <c r="H22" s="18">
        <f>(F22*G22)</f>
        <v>10281.33</v>
      </c>
    </row>
    <row r="23" spans="1:8" s="63" customFormat="1" ht="19.5" customHeight="1" x14ac:dyDescent="0.3">
      <c r="A23" s="12"/>
      <c r="B23" s="15"/>
      <c r="C23" s="16" t="s">
        <v>18</v>
      </c>
      <c r="D23" s="20" t="s">
        <v>75</v>
      </c>
      <c r="E23" s="7"/>
      <c r="F23" s="29"/>
      <c r="G23" s="10"/>
      <c r="H23" s="17">
        <f>SUM(H24:H27)</f>
        <v>125284.05</v>
      </c>
    </row>
    <row r="24" spans="1:8" ht="20.25" customHeight="1" x14ac:dyDescent="0.3">
      <c r="A24" s="3" t="s">
        <v>46</v>
      </c>
      <c r="B24" s="14" t="s">
        <v>94</v>
      </c>
      <c r="C24" s="7" t="s">
        <v>19</v>
      </c>
      <c r="D24" s="13" t="s">
        <v>95</v>
      </c>
      <c r="E24" s="22" t="s">
        <v>17</v>
      </c>
      <c r="F24" s="29">
        <v>15</v>
      </c>
      <c r="G24" s="10">
        <v>1177.69</v>
      </c>
      <c r="H24" s="18">
        <f>(F24*G24)</f>
        <v>17665.350000000002</v>
      </c>
    </row>
    <row r="25" spans="1:8" ht="21" customHeight="1" x14ac:dyDescent="0.3">
      <c r="A25" s="3" t="s">
        <v>46</v>
      </c>
      <c r="B25" s="14" t="s">
        <v>76</v>
      </c>
      <c r="C25" s="7" t="s">
        <v>21</v>
      </c>
      <c r="D25" s="13" t="s">
        <v>77</v>
      </c>
      <c r="E25" s="22" t="s">
        <v>15</v>
      </c>
      <c r="F25" s="29">
        <v>3</v>
      </c>
      <c r="G25" s="10">
        <v>499.34</v>
      </c>
      <c r="H25" s="18">
        <f>(F25*G25)</f>
        <v>1498.02</v>
      </c>
    </row>
    <row r="26" spans="1:8" ht="19.5" customHeight="1" x14ac:dyDescent="0.3">
      <c r="A26" s="3" t="s">
        <v>57</v>
      </c>
      <c r="B26" s="31" t="s">
        <v>81</v>
      </c>
      <c r="C26" s="7" t="s">
        <v>78</v>
      </c>
      <c r="D26" s="42" t="s">
        <v>79</v>
      </c>
      <c r="E26" s="7" t="s">
        <v>80</v>
      </c>
      <c r="F26" s="48">
        <v>129</v>
      </c>
      <c r="G26" s="40">
        <v>18.920000000000002</v>
      </c>
      <c r="H26" s="18">
        <f t="shared" ref="H26:H27" si="1">(F26*G26)</f>
        <v>2440.6800000000003</v>
      </c>
    </row>
    <row r="27" spans="1:8" x14ac:dyDescent="0.3">
      <c r="A27" s="3" t="s">
        <v>46</v>
      </c>
      <c r="B27" s="19" t="s">
        <v>91</v>
      </c>
      <c r="C27" s="7" t="s">
        <v>82</v>
      </c>
      <c r="D27" s="43" t="s">
        <v>96</v>
      </c>
      <c r="E27" s="22" t="s">
        <v>11</v>
      </c>
      <c r="F27" s="48">
        <v>3000</v>
      </c>
      <c r="G27" s="40">
        <v>34.56</v>
      </c>
      <c r="H27" s="18">
        <f t="shared" si="1"/>
        <v>103680</v>
      </c>
    </row>
    <row r="28" spans="1:8" ht="15.75" customHeight="1" x14ac:dyDescent="0.3">
      <c r="A28" s="3"/>
      <c r="B28" s="15"/>
      <c r="C28" s="16" t="s">
        <v>20</v>
      </c>
      <c r="D28" s="20" t="s">
        <v>83</v>
      </c>
      <c r="E28" s="7"/>
      <c r="F28" s="29"/>
      <c r="G28" s="10"/>
      <c r="H28" s="17">
        <f>SUM(H29:H54)</f>
        <v>27832.1201</v>
      </c>
    </row>
    <row r="29" spans="1:8" ht="15" customHeight="1" x14ac:dyDescent="0.3">
      <c r="A29" s="3" t="s">
        <v>46</v>
      </c>
      <c r="B29" s="19" t="s">
        <v>98</v>
      </c>
      <c r="C29" s="7" t="s">
        <v>35</v>
      </c>
      <c r="D29" s="43" t="s">
        <v>99</v>
      </c>
      <c r="E29" s="22" t="s">
        <v>15</v>
      </c>
      <c r="F29" s="29">
        <v>2.5</v>
      </c>
      <c r="G29" s="10">
        <v>58.41</v>
      </c>
      <c r="H29" s="18">
        <f>(F29*G29)</f>
        <v>146.02499999999998</v>
      </c>
    </row>
    <row r="30" spans="1:8" x14ac:dyDescent="0.3">
      <c r="A30" s="12" t="s">
        <v>46</v>
      </c>
      <c r="B30" s="19" t="s">
        <v>100</v>
      </c>
      <c r="C30" s="7" t="s">
        <v>87</v>
      </c>
      <c r="D30" s="8" t="s">
        <v>101</v>
      </c>
      <c r="E30" s="24" t="s">
        <v>17</v>
      </c>
      <c r="F30" s="48">
        <v>13.5</v>
      </c>
      <c r="G30" s="40">
        <v>63.61</v>
      </c>
      <c r="H30" s="40">
        <f>(F30*G30)</f>
        <v>858.73500000000001</v>
      </c>
    </row>
    <row r="31" spans="1:8" x14ac:dyDescent="0.3">
      <c r="A31" s="12" t="s">
        <v>46</v>
      </c>
      <c r="B31" s="19" t="s">
        <v>102</v>
      </c>
      <c r="C31" s="7" t="s">
        <v>88</v>
      </c>
      <c r="D31" s="42" t="s">
        <v>103</v>
      </c>
      <c r="E31" s="22" t="s">
        <v>11</v>
      </c>
      <c r="F31" s="48">
        <v>64.5</v>
      </c>
      <c r="G31" s="40">
        <v>79.19</v>
      </c>
      <c r="H31" s="40">
        <f t="shared" ref="H31:H45" si="2">(F31*G31)</f>
        <v>5107.7550000000001</v>
      </c>
    </row>
    <row r="32" spans="1:8" x14ac:dyDescent="0.3">
      <c r="A32" s="12" t="s">
        <v>46</v>
      </c>
      <c r="B32" s="19" t="s">
        <v>108</v>
      </c>
      <c r="C32" s="7" t="s">
        <v>89</v>
      </c>
      <c r="D32" s="42" t="s">
        <v>109</v>
      </c>
      <c r="E32" s="22" t="s">
        <v>11</v>
      </c>
      <c r="F32" s="48">
        <v>129</v>
      </c>
      <c r="G32" s="40">
        <v>6.9</v>
      </c>
      <c r="H32" s="40">
        <f t="shared" si="2"/>
        <v>890.1</v>
      </c>
    </row>
    <row r="33" spans="1:8" x14ac:dyDescent="0.3">
      <c r="A33" s="12" t="s">
        <v>46</v>
      </c>
      <c r="B33" s="19" t="s">
        <v>110</v>
      </c>
      <c r="C33" s="7" t="s">
        <v>90</v>
      </c>
      <c r="D33" s="42" t="s">
        <v>111</v>
      </c>
      <c r="E33" s="22" t="s">
        <v>11</v>
      </c>
      <c r="F33" s="48">
        <v>129</v>
      </c>
      <c r="G33" s="40">
        <v>21.57</v>
      </c>
      <c r="H33" s="40">
        <f t="shared" si="2"/>
        <v>2782.53</v>
      </c>
    </row>
    <row r="34" spans="1:8" x14ac:dyDescent="0.3">
      <c r="A34" s="12" t="s">
        <v>46</v>
      </c>
      <c r="B34" s="19" t="s">
        <v>112</v>
      </c>
      <c r="C34" s="7" t="s">
        <v>104</v>
      </c>
      <c r="D34" s="42" t="s">
        <v>113</v>
      </c>
      <c r="E34" s="22" t="s">
        <v>11</v>
      </c>
      <c r="F34" s="48">
        <v>129</v>
      </c>
      <c r="G34" s="40">
        <v>29.51</v>
      </c>
      <c r="H34" s="40">
        <f t="shared" ref="H34" si="3">(F34*G34)</f>
        <v>3806.7900000000004</v>
      </c>
    </row>
    <row r="35" spans="1:8" x14ac:dyDescent="0.3">
      <c r="A35" s="12" t="s">
        <v>46</v>
      </c>
      <c r="B35" s="19" t="s">
        <v>76</v>
      </c>
      <c r="C35" s="7" t="s">
        <v>105</v>
      </c>
      <c r="D35" s="42" t="s">
        <v>114</v>
      </c>
      <c r="E35" s="22" t="s">
        <v>15</v>
      </c>
      <c r="F35" s="48">
        <v>5</v>
      </c>
      <c r="G35" s="40">
        <v>499.34</v>
      </c>
      <c r="H35" s="40">
        <f t="shared" si="2"/>
        <v>2496.6999999999998</v>
      </c>
    </row>
    <row r="36" spans="1:8" s="63" customFormat="1" ht="24" customHeight="1" x14ac:dyDescent="0.3">
      <c r="A36" s="12" t="s">
        <v>46</v>
      </c>
      <c r="B36" s="19" t="s">
        <v>157</v>
      </c>
      <c r="C36" s="7" t="s">
        <v>106</v>
      </c>
      <c r="D36" s="13" t="s">
        <v>158</v>
      </c>
      <c r="E36" s="22" t="s">
        <v>11</v>
      </c>
      <c r="F36" s="29">
        <v>21.75</v>
      </c>
      <c r="G36" s="62">
        <v>62.39</v>
      </c>
      <c r="H36" s="62">
        <f t="shared" si="2"/>
        <v>1356.9825000000001</v>
      </c>
    </row>
    <row r="37" spans="1:8" x14ac:dyDescent="0.3">
      <c r="A37" s="12" t="s">
        <v>46</v>
      </c>
      <c r="B37" s="19" t="s">
        <v>159</v>
      </c>
      <c r="C37" s="7" t="s">
        <v>107</v>
      </c>
      <c r="D37" s="42" t="s">
        <v>160</v>
      </c>
      <c r="E37" s="22" t="s">
        <v>11</v>
      </c>
      <c r="F37" s="48">
        <v>21.75</v>
      </c>
      <c r="G37" s="40">
        <v>96.29</v>
      </c>
      <c r="H37" s="40">
        <f t="shared" si="2"/>
        <v>2094.3075000000003</v>
      </c>
    </row>
    <row r="38" spans="1:8" x14ac:dyDescent="0.3">
      <c r="A38" s="12" t="s">
        <v>46</v>
      </c>
      <c r="B38" s="19" t="s">
        <v>161</v>
      </c>
      <c r="C38" s="7" t="s">
        <v>153</v>
      </c>
      <c r="D38" s="8" t="s">
        <v>162</v>
      </c>
      <c r="E38" s="4" t="s">
        <v>5</v>
      </c>
      <c r="F38" s="48">
        <v>2</v>
      </c>
      <c r="G38" s="40">
        <v>634.58000000000004</v>
      </c>
      <c r="H38" s="40">
        <f t="shared" si="2"/>
        <v>1269.1600000000001</v>
      </c>
    </row>
    <row r="39" spans="1:8" x14ac:dyDescent="0.3">
      <c r="A39" s="12" t="s">
        <v>46</v>
      </c>
      <c r="B39" s="19" t="s">
        <v>163</v>
      </c>
      <c r="C39" s="7" t="s">
        <v>154</v>
      </c>
      <c r="D39" s="42" t="s">
        <v>164</v>
      </c>
      <c r="E39" s="22" t="s">
        <v>11</v>
      </c>
      <c r="F39" s="48">
        <v>7.84</v>
      </c>
      <c r="G39" s="40">
        <v>250.01</v>
      </c>
      <c r="H39" s="40">
        <f t="shared" si="2"/>
        <v>1960.0783999999999</v>
      </c>
    </row>
    <row r="40" spans="1:8" x14ac:dyDescent="0.3">
      <c r="A40" s="12" t="s">
        <v>46</v>
      </c>
      <c r="B40" s="19" t="s">
        <v>165</v>
      </c>
      <c r="C40" s="7" t="s">
        <v>155</v>
      </c>
      <c r="D40" s="42" t="s">
        <v>166</v>
      </c>
      <c r="E40" s="22" t="s">
        <v>11</v>
      </c>
      <c r="F40" s="48">
        <v>0.48</v>
      </c>
      <c r="G40" s="40">
        <v>1072.3900000000001</v>
      </c>
      <c r="H40" s="40">
        <f t="shared" si="2"/>
        <v>514.74720000000002</v>
      </c>
    </row>
    <row r="41" spans="1:8" s="63" customFormat="1" ht="15.75" customHeight="1" x14ac:dyDescent="0.3">
      <c r="A41" s="12" t="s">
        <v>46</v>
      </c>
      <c r="B41" s="19" t="s">
        <v>172</v>
      </c>
      <c r="C41" s="7" t="s">
        <v>156</v>
      </c>
      <c r="D41" s="13" t="s">
        <v>173</v>
      </c>
      <c r="E41" s="22" t="s">
        <v>5</v>
      </c>
      <c r="F41" s="29">
        <v>1</v>
      </c>
      <c r="G41" s="62">
        <v>667.23</v>
      </c>
      <c r="H41" s="62">
        <f t="shared" si="2"/>
        <v>667.23</v>
      </c>
    </row>
    <row r="42" spans="1:8" s="63" customFormat="1" x14ac:dyDescent="0.3">
      <c r="A42" s="12" t="s">
        <v>46</v>
      </c>
      <c r="B42" s="19" t="s">
        <v>174</v>
      </c>
      <c r="C42" s="7" t="s">
        <v>167</v>
      </c>
      <c r="D42" s="8" t="s">
        <v>175</v>
      </c>
      <c r="E42" s="22" t="s">
        <v>15</v>
      </c>
      <c r="F42" s="80">
        <v>0.52500000000000002</v>
      </c>
      <c r="G42" s="62">
        <v>775.98</v>
      </c>
      <c r="H42" s="62">
        <f t="shared" si="2"/>
        <v>407.38950000000006</v>
      </c>
    </row>
    <row r="43" spans="1:8" x14ac:dyDescent="0.3">
      <c r="A43" s="12" t="s">
        <v>46</v>
      </c>
      <c r="B43" s="19" t="s">
        <v>176</v>
      </c>
      <c r="C43" s="7" t="s">
        <v>168</v>
      </c>
      <c r="D43" s="42" t="s">
        <v>177</v>
      </c>
      <c r="E43" s="22" t="s">
        <v>11</v>
      </c>
      <c r="F43" s="48">
        <v>12</v>
      </c>
      <c r="G43" s="40">
        <v>44.17</v>
      </c>
      <c r="H43" s="40">
        <f t="shared" si="2"/>
        <v>530.04</v>
      </c>
    </row>
    <row r="44" spans="1:8" x14ac:dyDescent="0.3">
      <c r="A44" s="12" t="s">
        <v>46</v>
      </c>
      <c r="B44" s="19" t="s">
        <v>178</v>
      </c>
      <c r="C44" s="7" t="s">
        <v>169</v>
      </c>
      <c r="D44" s="42" t="s">
        <v>179</v>
      </c>
      <c r="E44" s="22" t="s">
        <v>5</v>
      </c>
      <c r="F44" s="48">
        <v>1</v>
      </c>
      <c r="G44" s="40">
        <v>289.52</v>
      </c>
      <c r="H44" s="40">
        <f t="shared" si="2"/>
        <v>289.52</v>
      </c>
    </row>
    <row r="45" spans="1:8" x14ac:dyDescent="0.3">
      <c r="A45" s="12" t="s">
        <v>46</v>
      </c>
      <c r="B45" s="19" t="s">
        <v>180</v>
      </c>
      <c r="C45" s="7" t="s">
        <v>170</v>
      </c>
      <c r="D45" s="42" t="s">
        <v>181</v>
      </c>
      <c r="E45" s="22" t="s">
        <v>5</v>
      </c>
      <c r="F45" s="48">
        <v>1</v>
      </c>
      <c r="G45" s="40">
        <v>286.44</v>
      </c>
      <c r="H45" s="40">
        <f t="shared" si="2"/>
        <v>286.44</v>
      </c>
    </row>
    <row r="46" spans="1:8" s="63" customFormat="1" x14ac:dyDescent="0.25">
      <c r="A46" s="12" t="s">
        <v>46</v>
      </c>
      <c r="B46" s="19" t="s">
        <v>187</v>
      </c>
      <c r="C46" s="7" t="s">
        <v>171</v>
      </c>
      <c r="D46" s="13" t="s">
        <v>188</v>
      </c>
      <c r="E46" s="22" t="s">
        <v>5</v>
      </c>
      <c r="F46" s="48">
        <v>7</v>
      </c>
      <c r="G46" s="40">
        <v>10.35</v>
      </c>
      <c r="H46" s="40">
        <f t="shared" ref="H46:H54" si="4">(F46*G46)</f>
        <v>72.45</v>
      </c>
    </row>
    <row r="47" spans="1:8" s="63" customFormat="1" x14ac:dyDescent="0.25">
      <c r="A47" s="12" t="s">
        <v>46</v>
      </c>
      <c r="B47" s="19" t="s">
        <v>189</v>
      </c>
      <c r="C47" s="7" t="s">
        <v>182</v>
      </c>
      <c r="D47" s="13" t="s">
        <v>190</v>
      </c>
      <c r="E47" s="22" t="s">
        <v>5</v>
      </c>
      <c r="F47" s="48">
        <v>7</v>
      </c>
      <c r="G47" s="40">
        <v>33.97</v>
      </c>
      <c r="H47" s="40">
        <f t="shared" si="4"/>
        <v>237.79</v>
      </c>
    </row>
    <row r="48" spans="1:8" s="63" customFormat="1" x14ac:dyDescent="0.25">
      <c r="A48" s="12" t="s">
        <v>46</v>
      </c>
      <c r="B48" s="19" t="s">
        <v>191</v>
      </c>
      <c r="C48" s="7" t="s">
        <v>183</v>
      </c>
      <c r="D48" s="13" t="s">
        <v>192</v>
      </c>
      <c r="E48" s="22" t="s">
        <v>5</v>
      </c>
      <c r="F48" s="48">
        <v>2</v>
      </c>
      <c r="G48" s="40">
        <v>25.17</v>
      </c>
      <c r="H48" s="40">
        <f t="shared" si="4"/>
        <v>50.34</v>
      </c>
    </row>
    <row r="49" spans="1:8" s="63" customFormat="1" x14ac:dyDescent="0.25">
      <c r="A49" s="12" t="s">
        <v>46</v>
      </c>
      <c r="B49" s="19" t="s">
        <v>193</v>
      </c>
      <c r="C49" s="7" t="s">
        <v>184</v>
      </c>
      <c r="D49" s="13" t="s">
        <v>194</v>
      </c>
      <c r="E49" s="22" t="s">
        <v>195</v>
      </c>
      <c r="F49" s="48">
        <v>5</v>
      </c>
      <c r="G49" s="40">
        <v>25.39</v>
      </c>
      <c r="H49" s="40">
        <f t="shared" si="4"/>
        <v>126.95</v>
      </c>
    </row>
    <row r="50" spans="1:8" s="63" customFormat="1" x14ac:dyDescent="0.25">
      <c r="A50" s="12" t="s">
        <v>46</v>
      </c>
      <c r="B50" s="19" t="s">
        <v>196</v>
      </c>
      <c r="C50" s="7" t="s">
        <v>185</v>
      </c>
      <c r="D50" s="13" t="s">
        <v>197</v>
      </c>
      <c r="E50" s="22" t="s">
        <v>17</v>
      </c>
      <c r="F50" s="48">
        <v>100</v>
      </c>
      <c r="G50" s="40">
        <v>5.74</v>
      </c>
      <c r="H50" s="40">
        <f t="shared" si="4"/>
        <v>574</v>
      </c>
    </row>
    <row r="51" spans="1:8" s="63" customFormat="1" x14ac:dyDescent="0.25">
      <c r="A51" s="12" t="s">
        <v>46</v>
      </c>
      <c r="B51" s="19" t="s">
        <v>198</v>
      </c>
      <c r="C51" s="7" t="s">
        <v>186</v>
      </c>
      <c r="D51" s="13" t="s">
        <v>199</v>
      </c>
      <c r="E51" s="22" t="s">
        <v>17</v>
      </c>
      <c r="F51" s="48">
        <v>50</v>
      </c>
      <c r="G51" s="40">
        <v>17.36</v>
      </c>
      <c r="H51" s="40">
        <f t="shared" si="4"/>
        <v>868</v>
      </c>
    </row>
    <row r="52" spans="1:8" s="63" customFormat="1" x14ac:dyDescent="0.25">
      <c r="A52" s="12" t="s">
        <v>46</v>
      </c>
      <c r="B52" s="19" t="s">
        <v>203</v>
      </c>
      <c r="C52" s="7" t="s">
        <v>200</v>
      </c>
      <c r="D52" s="13" t="s">
        <v>204</v>
      </c>
      <c r="E52" s="22" t="s">
        <v>5</v>
      </c>
      <c r="F52" s="48">
        <v>2</v>
      </c>
      <c r="G52" s="40">
        <v>126.57</v>
      </c>
      <c r="H52" s="40">
        <f t="shared" si="4"/>
        <v>253.14</v>
      </c>
    </row>
    <row r="53" spans="1:8" s="63" customFormat="1" x14ac:dyDescent="0.25">
      <c r="A53" s="12" t="s">
        <v>46</v>
      </c>
      <c r="B53" s="19" t="s">
        <v>205</v>
      </c>
      <c r="C53" s="7" t="s">
        <v>201</v>
      </c>
      <c r="D53" s="13" t="s">
        <v>206</v>
      </c>
      <c r="E53" s="22" t="s">
        <v>5</v>
      </c>
      <c r="F53" s="48">
        <v>5</v>
      </c>
      <c r="G53" s="40">
        <v>15.41</v>
      </c>
      <c r="H53" s="40">
        <f t="shared" si="4"/>
        <v>77.05</v>
      </c>
    </row>
    <row r="54" spans="1:8" s="63" customFormat="1" x14ac:dyDescent="0.25">
      <c r="A54" s="12" t="s">
        <v>46</v>
      </c>
      <c r="B54" s="19" t="s">
        <v>207</v>
      </c>
      <c r="C54" s="7" t="s">
        <v>202</v>
      </c>
      <c r="D54" s="13" t="s">
        <v>208</v>
      </c>
      <c r="E54" s="22" t="s">
        <v>5</v>
      </c>
      <c r="F54" s="48">
        <v>7</v>
      </c>
      <c r="G54" s="40">
        <v>15.41</v>
      </c>
      <c r="H54" s="40">
        <f t="shared" si="4"/>
        <v>107.87</v>
      </c>
    </row>
    <row r="55" spans="1:8" x14ac:dyDescent="0.3">
      <c r="A55" s="99" t="s">
        <v>85</v>
      </c>
      <c r="B55" s="99"/>
      <c r="C55" s="99"/>
      <c r="D55" s="99"/>
      <c r="E55" s="99"/>
      <c r="F55" s="99"/>
      <c r="G55" s="99"/>
      <c r="H55" s="47">
        <f>H28+H23+H19+H14+H8</f>
        <v>539202.6801</v>
      </c>
    </row>
    <row r="56" spans="1:8" x14ac:dyDescent="0.3">
      <c r="A56" s="92" t="s">
        <v>84</v>
      </c>
      <c r="B56" s="93"/>
      <c r="C56" s="93"/>
      <c r="D56" s="93"/>
      <c r="E56" s="93"/>
      <c r="F56" s="94"/>
      <c r="G56" s="44">
        <v>0.23</v>
      </c>
      <c r="H56" s="46">
        <f>G56*H55</f>
        <v>124016.616423</v>
      </c>
    </row>
    <row r="57" spans="1:8" x14ac:dyDescent="0.3">
      <c r="A57" s="92" t="s">
        <v>86</v>
      </c>
      <c r="B57" s="93"/>
      <c r="C57" s="93"/>
      <c r="D57" s="93"/>
      <c r="E57" s="93"/>
      <c r="F57" s="93"/>
      <c r="G57" s="94"/>
      <c r="H57" s="46">
        <f>H56+H55</f>
        <v>663219.296523</v>
      </c>
    </row>
    <row r="60" spans="1:8" ht="14.25" customHeight="1" x14ac:dyDescent="0.3">
      <c r="D60" s="64" t="s">
        <v>41</v>
      </c>
    </row>
    <row r="61" spans="1:8" ht="11.25" customHeight="1" x14ac:dyDescent="0.3">
      <c r="D61" s="64" t="s">
        <v>149</v>
      </c>
    </row>
    <row r="62" spans="1:8" ht="11.25" customHeight="1" x14ac:dyDescent="0.3">
      <c r="D62" s="64" t="s">
        <v>150</v>
      </c>
    </row>
  </sheetData>
  <mergeCells count="10">
    <mergeCell ref="A57:G57"/>
    <mergeCell ref="A56:F56"/>
    <mergeCell ref="A1:B6"/>
    <mergeCell ref="C1:H1"/>
    <mergeCell ref="C2:H2"/>
    <mergeCell ref="C3:H3"/>
    <mergeCell ref="C5:H5"/>
    <mergeCell ref="C4:H4"/>
    <mergeCell ref="C6:H6"/>
    <mergeCell ref="A55:G55"/>
  </mergeCells>
  <printOptions horizontalCentered="1"/>
  <pageMargins left="0.23622047244094491" right="0.23622047244094491" top="0.74803149606299213" bottom="0.35433070866141736" header="0.31496062992125984" footer="0.31496062992125984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3"/>
  <sheetViews>
    <sheetView workbookViewId="0">
      <selection activeCell="B16" sqref="B16:D16"/>
    </sheetView>
  </sheetViews>
  <sheetFormatPr defaultColWidth="32.88671875" defaultRowHeight="14.4" x14ac:dyDescent="0.3"/>
  <cols>
    <col min="1" max="1" width="32.33203125" customWidth="1"/>
    <col min="3" max="3" width="17.44140625" customWidth="1"/>
    <col min="4" max="4" width="15.5546875" customWidth="1"/>
    <col min="230" max="230" width="32.33203125" customWidth="1"/>
    <col min="232" max="232" width="18.109375" customWidth="1"/>
    <col min="233" max="233" width="15.5546875" customWidth="1"/>
    <col min="486" max="486" width="32.33203125" customWidth="1"/>
    <col min="488" max="488" width="18.109375" customWidth="1"/>
    <col min="489" max="489" width="15.5546875" customWidth="1"/>
    <col min="742" max="742" width="32.33203125" customWidth="1"/>
    <col min="744" max="744" width="18.109375" customWidth="1"/>
    <col min="745" max="745" width="15.5546875" customWidth="1"/>
    <col min="998" max="998" width="32.33203125" customWidth="1"/>
    <col min="1000" max="1000" width="18.109375" customWidth="1"/>
    <col min="1001" max="1001" width="15.5546875" customWidth="1"/>
    <col min="1254" max="1254" width="32.33203125" customWidth="1"/>
    <col min="1256" max="1256" width="18.109375" customWidth="1"/>
    <col min="1257" max="1257" width="15.5546875" customWidth="1"/>
    <col min="1510" max="1510" width="32.33203125" customWidth="1"/>
    <col min="1512" max="1512" width="18.109375" customWidth="1"/>
    <col min="1513" max="1513" width="15.5546875" customWidth="1"/>
    <col min="1766" max="1766" width="32.33203125" customWidth="1"/>
    <col min="1768" max="1768" width="18.109375" customWidth="1"/>
    <col min="1769" max="1769" width="15.5546875" customWidth="1"/>
    <col min="2022" max="2022" width="32.33203125" customWidth="1"/>
    <col min="2024" max="2024" width="18.109375" customWidth="1"/>
    <col min="2025" max="2025" width="15.5546875" customWidth="1"/>
    <col min="2278" max="2278" width="32.33203125" customWidth="1"/>
    <col min="2280" max="2280" width="18.109375" customWidth="1"/>
    <col min="2281" max="2281" width="15.5546875" customWidth="1"/>
    <col min="2534" max="2534" width="32.33203125" customWidth="1"/>
    <col min="2536" max="2536" width="18.109375" customWidth="1"/>
    <col min="2537" max="2537" width="15.5546875" customWidth="1"/>
    <col min="2790" max="2790" width="32.33203125" customWidth="1"/>
    <col min="2792" max="2792" width="18.109375" customWidth="1"/>
    <col min="2793" max="2793" width="15.5546875" customWidth="1"/>
    <col min="3046" max="3046" width="32.33203125" customWidth="1"/>
    <col min="3048" max="3048" width="18.109375" customWidth="1"/>
    <col min="3049" max="3049" width="15.5546875" customWidth="1"/>
    <col min="3302" max="3302" width="32.33203125" customWidth="1"/>
    <col min="3304" max="3304" width="18.109375" customWidth="1"/>
    <col min="3305" max="3305" width="15.5546875" customWidth="1"/>
    <col min="3558" max="3558" width="32.33203125" customWidth="1"/>
    <col min="3560" max="3560" width="18.109375" customWidth="1"/>
    <col min="3561" max="3561" width="15.5546875" customWidth="1"/>
    <col min="3814" max="3814" width="32.33203125" customWidth="1"/>
    <col min="3816" max="3816" width="18.109375" customWidth="1"/>
    <col min="3817" max="3817" width="15.5546875" customWidth="1"/>
    <col min="4070" max="4070" width="32.33203125" customWidth="1"/>
    <col min="4072" max="4072" width="18.109375" customWidth="1"/>
    <col min="4073" max="4073" width="15.5546875" customWidth="1"/>
    <col min="4326" max="4326" width="32.33203125" customWidth="1"/>
    <col min="4328" max="4328" width="18.109375" customWidth="1"/>
    <col min="4329" max="4329" width="15.5546875" customWidth="1"/>
    <col min="4582" max="4582" width="32.33203125" customWidth="1"/>
    <col min="4584" max="4584" width="18.109375" customWidth="1"/>
    <col min="4585" max="4585" width="15.5546875" customWidth="1"/>
    <col min="4838" max="4838" width="32.33203125" customWidth="1"/>
    <col min="4840" max="4840" width="18.109375" customWidth="1"/>
    <col min="4841" max="4841" width="15.5546875" customWidth="1"/>
    <col min="5094" max="5094" width="32.33203125" customWidth="1"/>
    <col min="5096" max="5096" width="18.109375" customWidth="1"/>
    <col min="5097" max="5097" width="15.5546875" customWidth="1"/>
    <col min="5350" max="5350" width="32.33203125" customWidth="1"/>
    <col min="5352" max="5352" width="18.109375" customWidth="1"/>
    <col min="5353" max="5353" width="15.5546875" customWidth="1"/>
    <col min="5606" max="5606" width="32.33203125" customWidth="1"/>
    <col min="5608" max="5608" width="18.109375" customWidth="1"/>
    <col min="5609" max="5609" width="15.5546875" customWidth="1"/>
    <col min="5862" max="5862" width="32.33203125" customWidth="1"/>
    <col min="5864" max="5864" width="18.109375" customWidth="1"/>
    <col min="5865" max="5865" width="15.5546875" customWidth="1"/>
    <col min="6118" max="6118" width="32.33203125" customWidth="1"/>
    <col min="6120" max="6120" width="18.109375" customWidth="1"/>
    <col min="6121" max="6121" width="15.5546875" customWidth="1"/>
    <col min="6374" max="6374" width="32.33203125" customWidth="1"/>
    <col min="6376" max="6376" width="18.109375" customWidth="1"/>
    <col min="6377" max="6377" width="15.5546875" customWidth="1"/>
    <col min="6630" max="6630" width="32.33203125" customWidth="1"/>
    <col min="6632" max="6632" width="18.109375" customWidth="1"/>
    <col min="6633" max="6633" width="15.5546875" customWidth="1"/>
    <col min="6886" max="6886" width="32.33203125" customWidth="1"/>
    <col min="6888" max="6888" width="18.109375" customWidth="1"/>
    <col min="6889" max="6889" width="15.5546875" customWidth="1"/>
    <col min="7142" max="7142" width="32.33203125" customWidth="1"/>
    <col min="7144" max="7144" width="18.109375" customWidth="1"/>
    <col min="7145" max="7145" width="15.5546875" customWidth="1"/>
    <col min="7398" max="7398" width="32.33203125" customWidth="1"/>
    <col min="7400" max="7400" width="18.109375" customWidth="1"/>
    <col min="7401" max="7401" width="15.5546875" customWidth="1"/>
    <col min="7654" max="7654" width="32.33203125" customWidth="1"/>
    <col min="7656" max="7656" width="18.109375" customWidth="1"/>
    <col min="7657" max="7657" width="15.5546875" customWidth="1"/>
    <col min="7910" max="7910" width="32.33203125" customWidth="1"/>
    <col min="7912" max="7912" width="18.109375" customWidth="1"/>
    <col min="7913" max="7913" width="15.5546875" customWidth="1"/>
    <col min="8166" max="8166" width="32.33203125" customWidth="1"/>
    <col min="8168" max="8168" width="18.109375" customWidth="1"/>
    <col min="8169" max="8169" width="15.5546875" customWidth="1"/>
    <col min="8422" max="8422" width="32.33203125" customWidth="1"/>
    <col min="8424" max="8424" width="18.109375" customWidth="1"/>
    <col min="8425" max="8425" width="15.5546875" customWidth="1"/>
    <col min="8678" max="8678" width="32.33203125" customWidth="1"/>
    <col min="8680" max="8680" width="18.109375" customWidth="1"/>
    <col min="8681" max="8681" width="15.5546875" customWidth="1"/>
    <col min="8934" max="8934" width="32.33203125" customWidth="1"/>
    <col min="8936" max="8936" width="18.109375" customWidth="1"/>
    <col min="8937" max="8937" width="15.5546875" customWidth="1"/>
    <col min="9190" max="9190" width="32.33203125" customWidth="1"/>
    <col min="9192" max="9192" width="18.109375" customWidth="1"/>
    <col min="9193" max="9193" width="15.5546875" customWidth="1"/>
    <col min="9446" max="9446" width="32.33203125" customWidth="1"/>
    <col min="9448" max="9448" width="18.109375" customWidth="1"/>
    <col min="9449" max="9449" width="15.5546875" customWidth="1"/>
    <col min="9702" max="9702" width="32.33203125" customWidth="1"/>
    <col min="9704" max="9704" width="18.109375" customWidth="1"/>
    <col min="9705" max="9705" width="15.5546875" customWidth="1"/>
    <col min="9958" max="9958" width="32.33203125" customWidth="1"/>
    <col min="9960" max="9960" width="18.109375" customWidth="1"/>
    <col min="9961" max="9961" width="15.5546875" customWidth="1"/>
    <col min="10214" max="10214" width="32.33203125" customWidth="1"/>
    <col min="10216" max="10216" width="18.109375" customWidth="1"/>
    <col min="10217" max="10217" width="15.5546875" customWidth="1"/>
    <col min="10470" max="10470" width="32.33203125" customWidth="1"/>
    <col min="10472" max="10472" width="18.109375" customWidth="1"/>
    <col min="10473" max="10473" width="15.5546875" customWidth="1"/>
    <col min="10726" max="10726" width="32.33203125" customWidth="1"/>
    <col min="10728" max="10728" width="18.109375" customWidth="1"/>
    <col min="10729" max="10729" width="15.5546875" customWidth="1"/>
    <col min="10982" max="10982" width="32.33203125" customWidth="1"/>
    <col min="10984" max="10984" width="18.109375" customWidth="1"/>
    <col min="10985" max="10985" width="15.5546875" customWidth="1"/>
    <col min="11238" max="11238" width="32.33203125" customWidth="1"/>
    <col min="11240" max="11240" width="18.109375" customWidth="1"/>
    <col min="11241" max="11241" width="15.5546875" customWidth="1"/>
    <col min="11494" max="11494" width="32.33203125" customWidth="1"/>
    <col min="11496" max="11496" width="18.109375" customWidth="1"/>
    <col min="11497" max="11497" width="15.5546875" customWidth="1"/>
    <col min="11750" max="11750" width="32.33203125" customWidth="1"/>
    <col min="11752" max="11752" width="18.109375" customWidth="1"/>
    <col min="11753" max="11753" width="15.5546875" customWidth="1"/>
    <col min="12006" max="12006" width="32.33203125" customWidth="1"/>
    <col min="12008" max="12008" width="18.109375" customWidth="1"/>
    <col min="12009" max="12009" width="15.5546875" customWidth="1"/>
    <col min="12262" max="12262" width="32.33203125" customWidth="1"/>
    <col min="12264" max="12264" width="18.109375" customWidth="1"/>
    <col min="12265" max="12265" width="15.5546875" customWidth="1"/>
    <col min="12518" max="12518" width="32.33203125" customWidth="1"/>
    <col min="12520" max="12520" width="18.109375" customWidth="1"/>
    <col min="12521" max="12521" width="15.5546875" customWidth="1"/>
    <col min="12774" max="12774" width="32.33203125" customWidth="1"/>
    <col min="12776" max="12776" width="18.109375" customWidth="1"/>
    <col min="12777" max="12777" width="15.5546875" customWidth="1"/>
    <col min="13030" max="13030" width="32.33203125" customWidth="1"/>
    <col min="13032" max="13032" width="18.109375" customWidth="1"/>
    <col min="13033" max="13033" width="15.5546875" customWidth="1"/>
    <col min="13286" max="13286" width="32.33203125" customWidth="1"/>
    <col min="13288" max="13288" width="18.109375" customWidth="1"/>
    <col min="13289" max="13289" width="15.5546875" customWidth="1"/>
    <col min="13542" max="13542" width="32.33203125" customWidth="1"/>
    <col min="13544" max="13544" width="18.109375" customWidth="1"/>
    <col min="13545" max="13545" width="15.5546875" customWidth="1"/>
    <col min="13798" max="13798" width="32.33203125" customWidth="1"/>
    <col min="13800" max="13800" width="18.109375" customWidth="1"/>
    <col min="13801" max="13801" width="15.5546875" customWidth="1"/>
    <col min="14054" max="14054" width="32.33203125" customWidth="1"/>
    <col min="14056" max="14056" width="18.109375" customWidth="1"/>
    <col min="14057" max="14057" width="15.5546875" customWidth="1"/>
    <col min="14310" max="14310" width="32.33203125" customWidth="1"/>
    <col min="14312" max="14312" width="18.109375" customWidth="1"/>
    <col min="14313" max="14313" width="15.5546875" customWidth="1"/>
    <col min="14566" max="14566" width="32.33203125" customWidth="1"/>
    <col min="14568" max="14568" width="18.109375" customWidth="1"/>
    <col min="14569" max="14569" width="15.5546875" customWidth="1"/>
    <col min="14822" max="14822" width="32.33203125" customWidth="1"/>
    <col min="14824" max="14824" width="18.109375" customWidth="1"/>
    <col min="14825" max="14825" width="15.5546875" customWidth="1"/>
    <col min="15078" max="15078" width="32.33203125" customWidth="1"/>
    <col min="15080" max="15080" width="18.109375" customWidth="1"/>
    <col min="15081" max="15081" width="15.5546875" customWidth="1"/>
    <col min="15334" max="15334" width="32.33203125" customWidth="1"/>
    <col min="15336" max="15336" width="18.109375" customWidth="1"/>
    <col min="15337" max="15337" width="15.5546875" customWidth="1"/>
    <col min="15590" max="15590" width="32.33203125" customWidth="1"/>
    <col min="15592" max="15592" width="18.109375" customWidth="1"/>
    <col min="15593" max="15593" width="15.5546875" customWidth="1"/>
    <col min="15846" max="15846" width="32.33203125" customWidth="1"/>
    <col min="15848" max="15848" width="18.109375" customWidth="1"/>
    <col min="15849" max="15849" width="15.5546875" customWidth="1"/>
    <col min="16102" max="16102" width="32.33203125" customWidth="1"/>
    <col min="16104" max="16104" width="18.109375" customWidth="1"/>
    <col min="16105" max="16105" width="15.5546875" customWidth="1"/>
  </cols>
  <sheetData>
    <row r="1" spans="1:7" ht="15" customHeight="1" x14ac:dyDescent="0.3">
      <c r="A1" s="100"/>
      <c r="B1" s="104" t="s">
        <v>12</v>
      </c>
      <c r="C1" s="105"/>
      <c r="D1" s="106"/>
    </row>
    <row r="2" spans="1:7" ht="15" customHeight="1" thickBot="1" x14ac:dyDescent="0.35">
      <c r="A2" s="101"/>
      <c r="B2" s="107" t="s">
        <v>115</v>
      </c>
      <c r="C2" s="108"/>
      <c r="D2" s="109"/>
    </row>
    <row r="3" spans="1:7" ht="23.25" customHeight="1" thickBot="1" x14ac:dyDescent="0.35">
      <c r="A3" s="102"/>
      <c r="B3" s="110" t="s">
        <v>151</v>
      </c>
      <c r="C3" s="111"/>
      <c r="D3" s="112"/>
      <c r="E3" s="49"/>
      <c r="F3" s="49"/>
      <c r="G3" s="49"/>
    </row>
    <row r="4" spans="1:7" ht="24" customHeight="1" x14ac:dyDescent="0.3">
      <c r="A4" s="101"/>
      <c r="B4" s="113" t="s">
        <v>152</v>
      </c>
      <c r="C4" s="114"/>
      <c r="D4" s="115"/>
    </row>
    <row r="5" spans="1:7" ht="19.5" customHeight="1" thickBot="1" x14ac:dyDescent="0.35">
      <c r="A5" s="103"/>
      <c r="B5" s="116" t="s">
        <v>116</v>
      </c>
      <c r="C5" s="117"/>
      <c r="D5" s="118"/>
    </row>
    <row r="6" spans="1:7" x14ac:dyDescent="0.3">
      <c r="A6" s="50" t="s">
        <v>117</v>
      </c>
      <c r="B6" s="121">
        <v>6.5000000000000006E-3</v>
      </c>
      <c r="C6" s="121"/>
      <c r="D6" s="122"/>
    </row>
    <row r="7" spans="1:7" x14ac:dyDescent="0.3">
      <c r="A7" s="51" t="s">
        <v>118</v>
      </c>
      <c r="B7" s="123">
        <v>0.03</v>
      </c>
      <c r="C7" s="123"/>
      <c r="D7" s="124"/>
    </row>
    <row r="8" spans="1:7" x14ac:dyDescent="0.3">
      <c r="A8" s="51" t="s">
        <v>119</v>
      </c>
      <c r="B8" s="125">
        <v>0.05</v>
      </c>
      <c r="C8" s="125"/>
      <c r="D8" s="126"/>
    </row>
    <row r="9" spans="1:7" x14ac:dyDescent="0.3">
      <c r="A9" s="51" t="s">
        <v>120</v>
      </c>
      <c r="B9" s="127">
        <f>SUM(B6:B8)</f>
        <v>8.6499999999999994E-2</v>
      </c>
      <c r="C9" s="128"/>
      <c r="D9" s="129"/>
    </row>
    <row r="10" spans="1:7" ht="15" customHeight="1" x14ac:dyDescent="0.3">
      <c r="A10" s="130" t="s">
        <v>121</v>
      </c>
      <c r="B10" s="131"/>
      <c r="C10" s="131"/>
      <c r="D10" s="132"/>
    </row>
    <row r="11" spans="1:7" x14ac:dyDescent="0.3">
      <c r="A11" s="51" t="s">
        <v>122</v>
      </c>
      <c r="B11" s="123">
        <v>0.03</v>
      </c>
      <c r="C11" s="123"/>
      <c r="D11" s="124"/>
    </row>
    <row r="12" spans="1:7" x14ac:dyDescent="0.3">
      <c r="A12" s="51" t="s">
        <v>123</v>
      </c>
      <c r="B12" s="123">
        <v>8.9999999999999993E-3</v>
      </c>
      <c r="C12" s="123"/>
      <c r="D12" s="124"/>
    </row>
    <row r="13" spans="1:7" x14ac:dyDescent="0.3">
      <c r="A13" s="51" t="s">
        <v>124</v>
      </c>
      <c r="B13" s="123">
        <v>0.01</v>
      </c>
      <c r="C13" s="123"/>
      <c r="D13" s="124"/>
    </row>
    <row r="14" spans="1:7" hidden="1" x14ac:dyDescent="0.3">
      <c r="A14" s="51" t="s">
        <v>125</v>
      </c>
      <c r="B14" s="123">
        <v>0</v>
      </c>
      <c r="C14" s="123"/>
      <c r="D14" s="124"/>
    </row>
    <row r="15" spans="1:7" x14ac:dyDescent="0.3">
      <c r="A15" s="51" t="s">
        <v>126</v>
      </c>
      <c r="B15" s="123">
        <v>1.0500000000000001E-2</v>
      </c>
      <c r="C15" s="123"/>
      <c r="D15" s="124"/>
    </row>
    <row r="16" spans="1:7" x14ac:dyDescent="0.3">
      <c r="A16" s="51" t="s">
        <v>127</v>
      </c>
      <c r="B16" s="123">
        <v>0.06</v>
      </c>
      <c r="C16" s="123"/>
      <c r="D16" s="124"/>
    </row>
    <row r="17" spans="1:4" ht="15" thickBot="1" x14ac:dyDescent="0.35">
      <c r="A17" s="51"/>
      <c r="B17" s="119">
        <f>SUM(B11:B16)</f>
        <v>0.1195</v>
      </c>
      <c r="C17" s="119"/>
      <c r="D17" s="120"/>
    </row>
    <row r="18" spans="1:4" ht="18" thickBot="1" x14ac:dyDescent="0.35">
      <c r="A18" s="52"/>
      <c r="B18" s="133" t="s">
        <v>128</v>
      </c>
      <c r="C18" s="134"/>
      <c r="D18" s="53">
        <f>(((1+B11+B12+B13+B14)*(1+B15)*(1+B16))/(1-B9)-1)</f>
        <v>0.2300113519430762</v>
      </c>
    </row>
    <row r="19" spans="1:4" x14ac:dyDescent="0.3">
      <c r="A19" s="54"/>
      <c r="B19" s="55"/>
      <c r="C19" s="56"/>
      <c r="D19" s="57"/>
    </row>
    <row r="20" spans="1:4" x14ac:dyDescent="0.3">
      <c r="A20" s="135" t="s">
        <v>129</v>
      </c>
      <c r="B20" s="135"/>
      <c r="C20" s="135"/>
      <c r="D20" s="135"/>
    </row>
    <row r="21" spans="1:4" x14ac:dyDescent="0.3">
      <c r="A21" s="58"/>
      <c r="B21" s="58"/>
      <c r="C21" s="58"/>
      <c r="D21" s="58"/>
    </row>
    <row r="22" spans="1:4" ht="15" thickBot="1" x14ac:dyDescent="0.35">
      <c r="A22" s="136" t="s">
        <v>130</v>
      </c>
      <c r="B22" s="137" t="s">
        <v>131</v>
      </c>
      <c r="C22" s="137"/>
      <c r="D22" s="138" t="s">
        <v>132</v>
      </c>
    </row>
    <row r="23" spans="1:4" x14ac:dyDescent="0.3">
      <c r="A23" s="136"/>
      <c r="B23" s="140" t="s">
        <v>133</v>
      </c>
      <c r="C23" s="140"/>
      <c r="D23" s="139"/>
    </row>
    <row r="24" spans="1:4" x14ac:dyDescent="0.3">
      <c r="A24" s="140"/>
      <c r="B24" s="140"/>
      <c r="C24" s="140"/>
      <c r="D24" s="140"/>
    </row>
    <row r="25" spans="1:4" x14ac:dyDescent="0.3">
      <c r="A25" s="58" t="s">
        <v>134</v>
      </c>
      <c r="B25" s="58"/>
      <c r="C25" s="58"/>
      <c r="D25" s="58"/>
    </row>
    <row r="26" spans="1:4" x14ac:dyDescent="0.3">
      <c r="A26" s="59" t="s">
        <v>135</v>
      </c>
      <c r="B26" s="141" t="s">
        <v>136</v>
      </c>
      <c r="C26" s="141"/>
      <c r="D26" s="58"/>
    </row>
    <row r="27" spans="1:4" x14ac:dyDescent="0.3">
      <c r="A27" s="59" t="s">
        <v>137</v>
      </c>
      <c r="B27" s="141" t="s">
        <v>138</v>
      </c>
      <c r="C27" s="141"/>
      <c r="D27" s="58"/>
    </row>
    <row r="28" spans="1:4" x14ac:dyDescent="0.3">
      <c r="A28" s="59" t="s">
        <v>139</v>
      </c>
      <c r="B28" s="141" t="s">
        <v>140</v>
      </c>
      <c r="C28" s="141"/>
      <c r="D28" s="58"/>
    </row>
    <row r="29" spans="1:4" hidden="1" x14ac:dyDescent="0.3">
      <c r="A29" s="59" t="s">
        <v>141</v>
      </c>
      <c r="B29" s="141" t="s">
        <v>142</v>
      </c>
      <c r="C29" s="141"/>
      <c r="D29" s="58"/>
    </row>
    <row r="30" spans="1:4" x14ac:dyDescent="0.3">
      <c r="A30" s="59" t="s">
        <v>143</v>
      </c>
      <c r="B30" s="141" t="s">
        <v>144</v>
      </c>
      <c r="C30" s="141"/>
      <c r="D30" s="58"/>
    </row>
    <row r="31" spans="1:4" x14ac:dyDescent="0.3">
      <c r="A31" s="59" t="s">
        <v>145</v>
      </c>
      <c r="B31" s="141" t="s">
        <v>146</v>
      </c>
      <c r="C31" s="141"/>
      <c r="D31" s="58"/>
    </row>
    <row r="32" spans="1:4" x14ac:dyDescent="0.3">
      <c r="A32" s="59" t="s">
        <v>147</v>
      </c>
      <c r="B32" s="54" t="s">
        <v>148</v>
      </c>
      <c r="C32" s="54"/>
      <c r="D32" s="58"/>
    </row>
    <row r="33" spans="1:4" x14ac:dyDescent="0.3">
      <c r="A33" s="54"/>
      <c r="B33" s="140"/>
      <c r="C33" s="140"/>
      <c r="D33" s="57"/>
    </row>
    <row r="41" spans="1:4" x14ac:dyDescent="0.3">
      <c r="A41" s="60"/>
      <c r="B41" s="60" t="s">
        <v>41</v>
      </c>
      <c r="C41" s="60"/>
      <c r="D41" s="60"/>
    </row>
    <row r="42" spans="1:4" x14ac:dyDescent="0.3">
      <c r="A42" s="142" t="s">
        <v>149</v>
      </c>
      <c r="B42" s="142"/>
      <c r="C42" s="142"/>
      <c r="D42" s="142"/>
    </row>
    <row r="43" spans="1:4" ht="15.6" x14ac:dyDescent="0.3">
      <c r="A43" s="60"/>
      <c r="B43" s="61" t="s">
        <v>150</v>
      </c>
      <c r="C43" s="61"/>
      <c r="D43" s="61"/>
    </row>
  </sheetData>
  <mergeCells count="33">
    <mergeCell ref="B31:C31"/>
    <mergeCell ref="B33:C33"/>
    <mergeCell ref="A42:D42"/>
    <mergeCell ref="A24:D24"/>
    <mergeCell ref="B26:C26"/>
    <mergeCell ref="B27:C27"/>
    <mergeCell ref="B28:C28"/>
    <mergeCell ref="B29:C29"/>
    <mergeCell ref="B30:C30"/>
    <mergeCell ref="B18:C18"/>
    <mergeCell ref="A20:D20"/>
    <mergeCell ref="A22:A23"/>
    <mergeCell ref="B22:C22"/>
    <mergeCell ref="D22:D23"/>
    <mergeCell ref="B23:C23"/>
    <mergeCell ref="B17:D17"/>
    <mergeCell ref="B6:D6"/>
    <mergeCell ref="B7:D7"/>
    <mergeCell ref="B8:D8"/>
    <mergeCell ref="B9:D9"/>
    <mergeCell ref="A10:D10"/>
    <mergeCell ref="B11:D11"/>
    <mergeCell ref="B12:D12"/>
    <mergeCell ref="B13:D13"/>
    <mergeCell ref="B14:D14"/>
    <mergeCell ref="B15:D15"/>
    <mergeCell ref="B16:D16"/>
    <mergeCell ref="A1:A5"/>
    <mergeCell ref="B1:D1"/>
    <mergeCell ref="B2:D2"/>
    <mergeCell ref="B3:D3"/>
    <mergeCell ref="B4:D4"/>
    <mergeCell ref="B5:D5"/>
  </mergeCells>
  <pageMargins left="0.511811024" right="0.511811024" top="0.78740157499999996" bottom="0.78740157499999996" header="0.31496062000000002" footer="0.31496062000000002"/>
  <pageSetup paperSize="9" scale="9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5"/>
  <sheetViews>
    <sheetView topLeftCell="A13" zoomScale="110" zoomScaleNormal="110" workbookViewId="0">
      <selection activeCell="I20" sqref="I20"/>
    </sheetView>
  </sheetViews>
  <sheetFormatPr defaultRowHeight="14.4" x14ac:dyDescent="0.3"/>
  <cols>
    <col min="1" max="1" width="7.6640625" customWidth="1"/>
    <col min="2" max="2" width="11" customWidth="1"/>
    <col min="3" max="3" width="9.109375" customWidth="1"/>
    <col min="4" max="4" width="58.109375" customWidth="1"/>
    <col min="5" max="6" width="9.109375" customWidth="1"/>
    <col min="7" max="7" width="12.33203125" style="1" customWidth="1"/>
    <col min="8" max="8" width="18.44140625" customWidth="1"/>
  </cols>
  <sheetData>
    <row r="1" spans="1:8" ht="20.25" customHeight="1" x14ac:dyDescent="0.3">
      <c r="A1" s="147"/>
      <c r="B1" s="148"/>
      <c r="C1" s="151" t="s">
        <v>12</v>
      </c>
      <c r="D1" s="152"/>
      <c r="E1" s="152"/>
      <c r="F1" s="152"/>
      <c r="G1" s="152"/>
      <c r="H1" s="153"/>
    </row>
    <row r="2" spans="1:8" ht="17.25" customHeight="1" x14ac:dyDescent="0.3">
      <c r="A2" s="147"/>
      <c r="B2" s="148"/>
      <c r="C2" s="154" t="s">
        <v>209</v>
      </c>
      <c r="D2" s="155"/>
      <c r="E2" s="155"/>
      <c r="F2" s="155"/>
      <c r="G2" s="155"/>
      <c r="H2" s="156"/>
    </row>
    <row r="3" spans="1:8" x14ac:dyDescent="0.3">
      <c r="A3" s="147"/>
      <c r="B3" s="148"/>
      <c r="C3" s="143" t="s">
        <v>43</v>
      </c>
      <c r="D3" s="143"/>
      <c r="E3" s="143"/>
      <c r="F3" s="143"/>
      <c r="G3" s="143"/>
      <c r="H3" s="143"/>
    </row>
    <row r="4" spans="1:8" x14ac:dyDescent="0.3">
      <c r="A4" s="147"/>
      <c r="B4" s="148"/>
      <c r="C4" s="98" t="s">
        <v>44</v>
      </c>
      <c r="D4" s="98"/>
      <c r="E4" s="98"/>
      <c r="F4" s="98"/>
      <c r="G4" s="98"/>
      <c r="H4" s="98"/>
    </row>
    <row r="5" spans="1:8" x14ac:dyDescent="0.3">
      <c r="A5" s="147"/>
      <c r="B5" s="148"/>
      <c r="C5" s="144" t="s">
        <v>33</v>
      </c>
      <c r="D5" s="145"/>
      <c r="E5" s="145"/>
      <c r="F5" s="145"/>
      <c r="G5" s="145"/>
      <c r="H5" s="146"/>
    </row>
    <row r="6" spans="1:8" ht="18.75" customHeight="1" x14ac:dyDescent="0.3">
      <c r="A6" s="149"/>
      <c r="B6" s="150"/>
      <c r="C6" s="98" t="s">
        <v>47</v>
      </c>
      <c r="D6" s="98"/>
      <c r="E6" s="98"/>
      <c r="F6" s="98"/>
      <c r="G6" s="98"/>
      <c r="H6" s="98"/>
    </row>
    <row r="7" spans="1:8" x14ac:dyDescent="0.3">
      <c r="A7" s="2" t="s">
        <v>1</v>
      </c>
      <c r="B7" s="2" t="s">
        <v>2</v>
      </c>
      <c r="C7" s="2" t="s">
        <v>3</v>
      </c>
      <c r="D7" s="2" t="s">
        <v>4</v>
      </c>
      <c r="E7" s="2" t="s">
        <v>5</v>
      </c>
      <c r="F7" s="2" t="s">
        <v>6</v>
      </c>
      <c r="G7" s="158" t="s">
        <v>34</v>
      </c>
      <c r="H7" s="159"/>
    </row>
    <row r="8" spans="1:8" s="5" customFormat="1" ht="21.75" customHeight="1" x14ac:dyDescent="0.3">
      <c r="A8" s="79"/>
      <c r="B8" s="79"/>
      <c r="C8" s="78" t="s">
        <v>9</v>
      </c>
      <c r="D8" s="78" t="s">
        <v>45</v>
      </c>
      <c r="E8" s="79"/>
      <c r="F8" s="79"/>
      <c r="G8" s="160"/>
      <c r="H8" s="160"/>
    </row>
    <row r="9" spans="1:8" ht="18.75" customHeight="1" x14ac:dyDescent="0.3">
      <c r="A9" s="12" t="s">
        <v>46</v>
      </c>
      <c r="B9" s="6" t="s">
        <v>48</v>
      </c>
      <c r="C9" s="7" t="s">
        <v>10</v>
      </c>
      <c r="D9" s="8" t="s">
        <v>50</v>
      </c>
      <c r="E9" s="22" t="s">
        <v>11</v>
      </c>
      <c r="F9" s="9">
        <v>6</v>
      </c>
      <c r="G9" s="161" t="s">
        <v>221</v>
      </c>
      <c r="H9" s="161"/>
    </row>
    <row r="10" spans="1:8" ht="36" customHeight="1" x14ac:dyDescent="0.3">
      <c r="A10" s="12" t="s">
        <v>46</v>
      </c>
      <c r="B10" s="6" t="s">
        <v>49</v>
      </c>
      <c r="C10" s="7" t="s">
        <v>13</v>
      </c>
      <c r="D10" s="13" t="s">
        <v>51</v>
      </c>
      <c r="E10" s="22" t="s">
        <v>11</v>
      </c>
      <c r="F10" s="29">
        <v>6000</v>
      </c>
      <c r="G10" s="162" t="s">
        <v>253</v>
      </c>
      <c r="H10" s="162"/>
    </row>
    <row r="11" spans="1:8" ht="17.25" customHeight="1" x14ac:dyDescent="0.3">
      <c r="A11" s="12" t="s">
        <v>57</v>
      </c>
      <c r="B11" s="65" t="s">
        <v>55</v>
      </c>
      <c r="C11" s="7" t="s">
        <v>22</v>
      </c>
      <c r="D11" s="66" t="s">
        <v>56</v>
      </c>
      <c r="E11" s="7" t="s">
        <v>52</v>
      </c>
      <c r="F11" s="29">
        <v>600</v>
      </c>
      <c r="G11" s="161" t="s">
        <v>220</v>
      </c>
      <c r="H11" s="161"/>
    </row>
    <row r="12" spans="1:8" ht="17.25" customHeight="1" x14ac:dyDescent="0.3">
      <c r="A12" s="12" t="s">
        <v>57</v>
      </c>
      <c r="B12" s="67" t="s">
        <v>53</v>
      </c>
      <c r="C12" s="35" t="s">
        <v>23</v>
      </c>
      <c r="D12" s="68" t="s">
        <v>54</v>
      </c>
      <c r="E12" s="7" t="s">
        <v>52</v>
      </c>
      <c r="F12" s="29">
        <v>600</v>
      </c>
      <c r="G12" s="161" t="s">
        <v>220</v>
      </c>
      <c r="H12" s="161"/>
    </row>
    <row r="13" spans="1:8" ht="17.25" customHeight="1" x14ac:dyDescent="0.3">
      <c r="A13" s="12" t="s">
        <v>57</v>
      </c>
      <c r="B13" s="69" t="s">
        <v>58</v>
      </c>
      <c r="C13" s="7" t="s">
        <v>24</v>
      </c>
      <c r="D13" s="70" t="s">
        <v>59</v>
      </c>
      <c r="E13" s="7" t="s">
        <v>52</v>
      </c>
      <c r="F13" s="29">
        <v>600</v>
      </c>
      <c r="G13" s="161" t="s">
        <v>220</v>
      </c>
      <c r="H13" s="161"/>
    </row>
    <row r="14" spans="1:8" ht="17.25" customHeight="1" x14ac:dyDescent="0.3">
      <c r="A14" s="12" t="s">
        <v>46</v>
      </c>
      <c r="B14" s="6" t="s">
        <v>60</v>
      </c>
      <c r="C14" s="7" t="s">
        <v>25</v>
      </c>
      <c r="D14" s="13" t="s">
        <v>61</v>
      </c>
      <c r="E14" s="22" t="s">
        <v>11</v>
      </c>
      <c r="F14" s="29">
        <v>1500</v>
      </c>
      <c r="G14" s="161" t="s">
        <v>222</v>
      </c>
      <c r="H14" s="161"/>
    </row>
    <row r="15" spans="1:8" ht="18.75" customHeight="1" x14ac:dyDescent="0.3">
      <c r="A15" s="77"/>
      <c r="B15" s="74"/>
      <c r="C15" s="75" t="s">
        <v>14</v>
      </c>
      <c r="D15" s="78" t="s">
        <v>68</v>
      </c>
      <c r="E15" s="77"/>
      <c r="F15" s="29"/>
      <c r="G15" s="157"/>
      <c r="H15" s="157"/>
    </row>
    <row r="16" spans="1:8" ht="25.5" customHeight="1" x14ac:dyDescent="0.3">
      <c r="A16" s="12" t="s">
        <v>46</v>
      </c>
      <c r="B16" s="69" t="s">
        <v>92</v>
      </c>
      <c r="C16" s="7" t="s">
        <v>26</v>
      </c>
      <c r="D16" s="71" t="s">
        <v>93</v>
      </c>
      <c r="E16" s="23" t="s">
        <v>17</v>
      </c>
      <c r="F16" s="29">
        <v>700</v>
      </c>
      <c r="G16" s="162" t="s">
        <v>259</v>
      </c>
      <c r="H16" s="162"/>
    </row>
    <row r="17" spans="1:8" ht="19.5" customHeight="1" x14ac:dyDescent="0.3">
      <c r="A17" s="12" t="s">
        <v>46</v>
      </c>
      <c r="B17" s="15" t="s">
        <v>62</v>
      </c>
      <c r="C17" s="7" t="s">
        <v>27</v>
      </c>
      <c r="D17" s="13" t="s">
        <v>63</v>
      </c>
      <c r="E17" s="23" t="s">
        <v>15</v>
      </c>
      <c r="F17" s="29">
        <v>200</v>
      </c>
      <c r="G17" s="162" t="s">
        <v>234</v>
      </c>
      <c r="H17" s="162"/>
    </row>
    <row r="18" spans="1:8" s="63" customFormat="1" ht="19.5" customHeight="1" x14ac:dyDescent="0.3">
      <c r="A18" s="12" t="s">
        <v>57</v>
      </c>
      <c r="B18" s="69" t="s">
        <v>64</v>
      </c>
      <c r="C18" s="7" t="s">
        <v>28</v>
      </c>
      <c r="D18" s="70" t="s">
        <v>65</v>
      </c>
      <c r="E18" s="23" t="s">
        <v>11</v>
      </c>
      <c r="F18" s="29">
        <v>700</v>
      </c>
      <c r="G18" s="162" t="s">
        <v>260</v>
      </c>
      <c r="H18" s="162"/>
    </row>
    <row r="19" spans="1:8" ht="20.25" customHeight="1" x14ac:dyDescent="0.3">
      <c r="A19" s="12" t="s">
        <v>46</v>
      </c>
      <c r="B19" s="7" t="s">
        <v>66</v>
      </c>
      <c r="C19" s="7" t="s">
        <v>29</v>
      </c>
      <c r="D19" s="8" t="s">
        <v>67</v>
      </c>
      <c r="E19" s="23" t="s">
        <v>15</v>
      </c>
      <c r="F19" s="29">
        <v>200</v>
      </c>
      <c r="G19" s="162" t="s">
        <v>234</v>
      </c>
      <c r="H19" s="162"/>
    </row>
    <row r="20" spans="1:8" ht="15.75" customHeight="1" x14ac:dyDescent="0.3">
      <c r="A20" s="77"/>
      <c r="B20" s="74"/>
      <c r="C20" s="75" t="s">
        <v>16</v>
      </c>
      <c r="D20" s="76" t="s">
        <v>69</v>
      </c>
      <c r="E20" s="77"/>
      <c r="F20" s="29"/>
      <c r="G20" s="157"/>
      <c r="H20" s="157"/>
    </row>
    <row r="21" spans="1:8" ht="15.75" customHeight="1" x14ac:dyDescent="0.3">
      <c r="A21" s="3" t="s">
        <v>46</v>
      </c>
      <c r="B21" s="6" t="s">
        <v>70</v>
      </c>
      <c r="C21" s="7" t="s">
        <v>30</v>
      </c>
      <c r="D21" s="13" t="s">
        <v>97</v>
      </c>
      <c r="E21" s="23" t="s">
        <v>17</v>
      </c>
      <c r="F21" s="29">
        <v>27</v>
      </c>
      <c r="G21" s="161" t="s">
        <v>254</v>
      </c>
      <c r="H21" s="161"/>
    </row>
    <row r="22" spans="1:8" ht="15.75" customHeight="1" x14ac:dyDescent="0.3">
      <c r="A22" s="3" t="s">
        <v>46</v>
      </c>
      <c r="B22" s="15" t="s">
        <v>71</v>
      </c>
      <c r="C22" s="7" t="s">
        <v>31</v>
      </c>
      <c r="D22" s="13" t="s">
        <v>72</v>
      </c>
      <c r="E22" s="23" t="s">
        <v>17</v>
      </c>
      <c r="F22" s="29">
        <v>220</v>
      </c>
      <c r="G22" s="161" t="s">
        <v>255</v>
      </c>
      <c r="H22" s="161"/>
    </row>
    <row r="23" spans="1:8" ht="15.75" customHeight="1" x14ac:dyDescent="0.3">
      <c r="A23" s="3" t="s">
        <v>46</v>
      </c>
      <c r="B23" s="15" t="s">
        <v>73</v>
      </c>
      <c r="C23" s="7" t="s">
        <v>32</v>
      </c>
      <c r="D23" s="13" t="s">
        <v>74</v>
      </c>
      <c r="E23" s="23" t="s">
        <v>217</v>
      </c>
      <c r="F23" s="29">
        <v>3</v>
      </c>
      <c r="G23" s="161" t="s">
        <v>256</v>
      </c>
      <c r="H23" s="161"/>
    </row>
    <row r="24" spans="1:8" x14ac:dyDescent="0.3">
      <c r="A24" s="77"/>
      <c r="B24" s="74"/>
      <c r="C24" s="75" t="s">
        <v>18</v>
      </c>
      <c r="D24" s="76" t="s">
        <v>75</v>
      </c>
      <c r="E24" s="77"/>
      <c r="F24" s="29"/>
      <c r="G24" s="157"/>
      <c r="H24" s="157"/>
    </row>
    <row r="25" spans="1:8" x14ac:dyDescent="0.3">
      <c r="A25" s="3" t="s">
        <v>46</v>
      </c>
      <c r="B25" s="14" t="s">
        <v>94</v>
      </c>
      <c r="C25" s="7" t="s">
        <v>19</v>
      </c>
      <c r="D25" s="13" t="s">
        <v>95</v>
      </c>
      <c r="E25" s="23" t="s">
        <v>17</v>
      </c>
      <c r="F25" s="29">
        <v>15</v>
      </c>
      <c r="G25" s="161" t="s">
        <v>218</v>
      </c>
      <c r="H25" s="161"/>
    </row>
    <row r="26" spans="1:8" x14ac:dyDescent="0.3">
      <c r="A26" s="3" t="s">
        <v>46</v>
      </c>
      <c r="B26" s="14" t="s">
        <v>76</v>
      </c>
      <c r="C26" s="7" t="s">
        <v>21</v>
      </c>
      <c r="D26" s="13" t="s">
        <v>77</v>
      </c>
      <c r="E26" s="23" t="s">
        <v>15</v>
      </c>
      <c r="F26" s="29">
        <v>3</v>
      </c>
      <c r="G26" s="161" t="s">
        <v>257</v>
      </c>
      <c r="H26" s="161"/>
    </row>
    <row r="27" spans="1:8" x14ac:dyDescent="0.3">
      <c r="A27" s="3" t="s">
        <v>57</v>
      </c>
      <c r="B27" s="69" t="s">
        <v>81</v>
      </c>
      <c r="C27" s="7" t="s">
        <v>78</v>
      </c>
      <c r="D27" s="42" t="s">
        <v>79</v>
      </c>
      <c r="E27" s="23" t="s">
        <v>80</v>
      </c>
      <c r="F27" s="48">
        <v>129</v>
      </c>
      <c r="G27" s="163" t="s">
        <v>258</v>
      </c>
      <c r="H27" s="163"/>
    </row>
    <row r="28" spans="1:8" x14ac:dyDescent="0.3">
      <c r="A28" s="3" t="s">
        <v>46</v>
      </c>
      <c r="B28" s="19" t="s">
        <v>91</v>
      </c>
      <c r="C28" s="7" t="s">
        <v>82</v>
      </c>
      <c r="D28" s="43" t="s">
        <v>96</v>
      </c>
      <c r="E28" s="23" t="s">
        <v>11</v>
      </c>
      <c r="F28" s="48">
        <v>6000</v>
      </c>
      <c r="G28" s="161" t="s">
        <v>223</v>
      </c>
      <c r="H28" s="161"/>
    </row>
    <row r="29" spans="1:8" x14ac:dyDescent="0.3">
      <c r="A29" s="73"/>
      <c r="B29" s="74"/>
      <c r="C29" s="75" t="s">
        <v>20</v>
      </c>
      <c r="D29" s="76" t="s">
        <v>83</v>
      </c>
      <c r="E29" s="77"/>
      <c r="F29" s="29"/>
      <c r="G29" s="157"/>
      <c r="H29" s="157"/>
    </row>
    <row r="30" spans="1:8" x14ac:dyDescent="0.3">
      <c r="A30" s="3" t="s">
        <v>46</v>
      </c>
      <c r="B30" s="19" t="s">
        <v>98</v>
      </c>
      <c r="C30" s="7" t="s">
        <v>35</v>
      </c>
      <c r="D30" s="43" t="s">
        <v>99</v>
      </c>
      <c r="E30" s="23" t="s">
        <v>15</v>
      </c>
      <c r="F30" s="29">
        <v>2.5</v>
      </c>
      <c r="G30" s="162" t="s">
        <v>231</v>
      </c>
      <c r="H30" s="162"/>
    </row>
    <row r="31" spans="1:8" x14ac:dyDescent="0.3">
      <c r="A31" s="12" t="s">
        <v>46</v>
      </c>
      <c r="B31" s="19" t="s">
        <v>100</v>
      </c>
      <c r="C31" s="7" t="s">
        <v>87</v>
      </c>
      <c r="D31" s="8" t="s">
        <v>101</v>
      </c>
      <c r="E31" s="72" t="s">
        <v>17</v>
      </c>
      <c r="F31" s="48">
        <v>13.5</v>
      </c>
      <c r="G31" s="162" t="s">
        <v>219</v>
      </c>
      <c r="H31" s="162"/>
    </row>
    <row r="32" spans="1:8" x14ac:dyDescent="0.3">
      <c r="A32" s="12" t="s">
        <v>46</v>
      </c>
      <c r="B32" s="19" t="s">
        <v>102</v>
      </c>
      <c r="C32" s="7" t="s">
        <v>88</v>
      </c>
      <c r="D32" s="42" t="s">
        <v>103</v>
      </c>
      <c r="E32" s="23" t="s">
        <v>11</v>
      </c>
      <c r="F32" s="48">
        <v>64.5</v>
      </c>
      <c r="G32" s="161" t="s">
        <v>224</v>
      </c>
      <c r="H32" s="161"/>
    </row>
    <row r="33" spans="1:8" x14ac:dyDescent="0.3">
      <c r="A33" s="12" t="s">
        <v>46</v>
      </c>
      <c r="B33" s="19" t="s">
        <v>108</v>
      </c>
      <c r="C33" s="7" t="s">
        <v>89</v>
      </c>
      <c r="D33" s="42" t="s">
        <v>109</v>
      </c>
      <c r="E33" s="23" t="s">
        <v>11</v>
      </c>
      <c r="F33" s="48">
        <v>129</v>
      </c>
      <c r="G33" s="161" t="s">
        <v>225</v>
      </c>
      <c r="H33" s="161"/>
    </row>
    <row r="34" spans="1:8" x14ac:dyDescent="0.3">
      <c r="A34" s="12" t="s">
        <v>46</v>
      </c>
      <c r="B34" s="19" t="s">
        <v>110</v>
      </c>
      <c r="C34" s="7" t="s">
        <v>90</v>
      </c>
      <c r="D34" s="42" t="s">
        <v>111</v>
      </c>
      <c r="E34" s="23" t="s">
        <v>11</v>
      </c>
      <c r="F34" s="48">
        <v>129</v>
      </c>
      <c r="G34" s="161" t="s">
        <v>225</v>
      </c>
      <c r="H34" s="161"/>
    </row>
    <row r="35" spans="1:8" x14ac:dyDescent="0.3">
      <c r="A35" s="12" t="s">
        <v>46</v>
      </c>
      <c r="B35" s="19" t="s">
        <v>112</v>
      </c>
      <c r="C35" s="7" t="s">
        <v>104</v>
      </c>
      <c r="D35" s="42" t="s">
        <v>113</v>
      </c>
      <c r="E35" s="23" t="s">
        <v>11</v>
      </c>
      <c r="F35" s="48">
        <v>129</v>
      </c>
      <c r="G35" s="161" t="s">
        <v>225</v>
      </c>
      <c r="H35" s="161"/>
    </row>
    <row r="36" spans="1:8" x14ac:dyDescent="0.3">
      <c r="A36" s="12" t="s">
        <v>46</v>
      </c>
      <c r="B36" s="19" t="s">
        <v>76</v>
      </c>
      <c r="C36" s="7" t="s">
        <v>105</v>
      </c>
      <c r="D36" s="42" t="s">
        <v>114</v>
      </c>
      <c r="E36" s="23" t="s">
        <v>15</v>
      </c>
      <c r="F36" s="48">
        <v>5</v>
      </c>
      <c r="G36" s="161" t="s">
        <v>233</v>
      </c>
      <c r="H36" s="161"/>
    </row>
    <row r="37" spans="1:8" ht="24" x14ac:dyDescent="0.3">
      <c r="A37" s="12" t="s">
        <v>46</v>
      </c>
      <c r="B37" s="19" t="s">
        <v>157</v>
      </c>
      <c r="C37" s="7" t="s">
        <v>106</v>
      </c>
      <c r="D37" s="13" t="s">
        <v>158</v>
      </c>
      <c r="E37" s="23" t="s">
        <v>11</v>
      </c>
      <c r="F37" s="29">
        <v>21.75</v>
      </c>
      <c r="G37" s="162" t="s">
        <v>226</v>
      </c>
      <c r="H37" s="162"/>
    </row>
    <row r="38" spans="1:8" x14ac:dyDescent="0.3">
      <c r="A38" s="12" t="s">
        <v>46</v>
      </c>
      <c r="B38" s="19" t="s">
        <v>159</v>
      </c>
      <c r="C38" s="7" t="s">
        <v>107</v>
      </c>
      <c r="D38" s="42" t="s">
        <v>160</v>
      </c>
      <c r="E38" s="23" t="s">
        <v>11</v>
      </c>
      <c r="F38" s="48">
        <v>21.75</v>
      </c>
      <c r="G38" s="162" t="s">
        <v>227</v>
      </c>
      <c r="H38" s="162"/>
    </row>
    <row r="39" spans="1:8" x14ac:dyDescent="0.3">
      <c r="A39" s="12" t="s">
        <v>46</v>
      </c>
      <c r="B39" s="19" t="s">
        <v>161</v>
      </c>
      <c r="C39" s="7" t="s">
        <v>153</v>
      </c>
      <c r="D39" s="8" t="s">
        <v>162</v>
      </c>
      <c r="E39" s="72" t="s">
        <v>217</v>
      </c>
      <c r="F39" s="48">
        <v>2</v>
      </c>
      <c r="G39" s="164" t="s">
        <v>212</v>
      </c>
      <c r="H39" s="165"/>
    </row>
    <row r="40" spans="1:8" x14ac:dyDescent="0.3">
      <c r="A40" s="12" t="s">
        <v>46</v>
      </c>
      <c r="B40" s="19" t="s">
        <v>163</v>
      </c>
      <c r="C40" s="7" t="s">
        <v>154</v>
      </c>
      <c r="D40" s="42" t="s">
        <v>164</v>
      </c>
      <c r="E40" s="23" t="s">
        <v>11</v>
      </c>
      <c r="F40" s="48">
        <v>7.84</v>
      </c>
      <c r="G40" s="161" t="s">
        <v>228</v>
      </c>
      <c r="H40" s="161"/>
    </row>
    <row r="41" spans="1:8" x14ac:dyDescent="0.3">
      <c r="A41" s="12" t="s">
        <v>46</v>
      </c>
      <c r="B41" s="19" t="s">
        <v>165</v>
      </c>
      <c r="C41" s="7" t="s">
        <v>155</v>
      </c>
      <c r="D41" s="42" t="s">
        <v>166</v>
      </c>
      <c r="E41" s="23" t="s">
        <v>11</v>
      </c>
      <c r="F41" s="48">
        <v>0.48</v>
      </c>
      <c r="G41" s="161" t="s">
        <v>229</v>
      </c>
      <c r="H41" s="161"/>
    </row>
    <row r="42" spans="1:8" x14ac:dyDescent="0.3">
      <c r="A42" s="12" t="s">
        <v>46</v>
      </c>
      <c r="B42" s="19" t="s">
        <v>172</v>
      </c>
      <c r="C42" s="7" t="s">
        <v>156</v>
      </c>
      <c r="D42" s="13" t="s">
        <v>173</v>
      </c>
      <c r="E42" s="72" t="s">
        <v>217</v>
      </c>
      <c r="F42" s="29">
        <v>1</v>
      </c>
      <c r="G42" s="164" t="s">
        <v>211</v>
      </c>
      <c r="H42" s="165"/>
    </row>
    <row r="43" spans="1:8" x14ac:dyDescent="0.3">
      <c r="A43" s="12" t="s">
        <v>46</v>
      </c>
      <c r="B43" s="19" t="s">
        <v>174</v>
      </c>
      <c r="C43" s="7" t="s">
        <v>167</v>
      </c>
      <c r="D43" s="8" t="s">
        <v>175</v>
      </c>
      <c r="E43" s="23" t="s">
        <v>15</v>
      </c>
      <c r="F43" s="80">
        <v>0.52500000000000002</v>
      </c>
      <c r="G43" s="161" t="s">
        <v>232</v>
      </c>
      <c r="H43" s="161"/>
    </row>
    <row r="44" spans="1:8" x14ac:dyDescent="0.3">
      <c r="A44" s="12" t="s">
        <v>46</v>
      </c>
      <c r="B44" s="19" t="s">
        <v>176</v>
      </c>
      <c r="C44" s="7" t="s">
        <v>168</v>
      </c>
      <c r="D44" s="42" t="s">
        <v>177</v>
      </c>
      <c r="E44" s="23" t="s">
        <v>11</v>
      </c>
      <c r="F44" s="48">
        <v>12</v>
      </c>
      <c r="G44" s="161" t="s">
        <v>230</v>
      </c>
      <c r="H44" s="161"/>
    </row>
    <row r="45" spans="1:8" x14ac:dyDescent="0.3">
      <c r="A45" s="12" t="s">
        <v>46</v>
      </c>
      <c r="B45" s="19" t="s">
        <v>178</v>
      </c>
      <c r="C45" s="7" t="s">
        <v>169</v>
      </c>
      <c r="D45" s="42" t="s">
        <v>179</v>
      </c>
      <c r="E45" s="72" t="s">
        <v>217</v>
      </c>
      <c r="F45" s="48">
        <v>1</v>
      </c>
      <c r="G45" s="164" t="s">
        <v>211</v>
      </c>
      <c r="H45" s="165"/>
    </row>
    <row r="46" spans="1:8" x14ac:dyDescent="0.3">
      <c r="A46" s="12" t="s">
        <v>46</v>
      </c>
      <c r="B46" s="19" t="s">
        <v>180</v>
      </c>
      <c r="C46" s="7" t="s">
        <v>170</v>
      </c>
      <c r="D46" s="42" t="s">
        <v>181</v>
      </c>
      <c r="E46" s="72" t="s">
        <v>217</v>
      </c>
      <c r="F46" s="48">
        <v>1</v>
      </c>
      <c r="G46" s="164" t="s">
        <v>211</v>
      </c>
      <c r="H46" s="165"/>
    </row>
    <row r="47" spans="1:8" x14ac:dyDescent="0.3">
      <c r="A47" s="12" t="s">
        <v>46</v>
      </c>
      <c r="B47" s="19" t="s">
        <v>187</v>
      </c>
      <c r="C47" s="7" t="s">
        <v>171</v>
      </c>
      <c r="D47" s="13" t="s">
        <v>188</v>
      </c>
      <c r="E47" s="72" t="s">
        <v>217</v>
      </c>
      <c r="F47" s="48">
        <v>7</v>
      </c>
      <c r="G47" s="164" t="s">
        <v>210</v>
      </c>
      <c r="H47" s="165"/>
    </row>
    <row r="48" spans="1:8" x14ac:dyDescent="0.3">
      <c r="A48" s="12" t="s">
        <v>46</v>
      </c>
      <c r="B48" s="19" t="s">
        <v>189</v>
      </c>
      <c r="C48" s="7" t="s">
        <v>182</v>
      </c>
      <c r="D48" s="13" t="s">
        <v>190</v>
      </c>
      <c r="E48" s="72" t="s">
        <v>217</v>
      </c>
      <c r="F48" s="48">
        <v>7</v>
      </c>
      <c r="G48" s="164" t="s">
        <v>210</v>
      </c>
      <c r="H48" s="165"/>
    </row>
    <row r="49" spans="1:8" x14ac:dyDescent="0.3">
      <c r="A49" s="12" t="s">
        <v>46</v>
      </c>
      <c r="B49" s="19" t="s">
        <v>191</v>
      </c>
      <c r="C49" s="7" t="s">
        <v>183</v>
      </c>
      <c r="D49" s="13" t="s">
        <v>192</v>
      </c>
      <c r="E49" s="72" t="s">
        <v>217</v>
      </c>
      <c r="F49" s="48">
        <v>2</v>
      </c>
      <c r="G49" s="164" t="s">
        <v>212</v>
      </c>
      <c r="H49" s="165"/>
    </row>
    <row r="50" spans="1:8" x14ac:dyDescent="0.3">
      <c r="A50" s="12" t="s">
        <v>46</v>
      </c>
      <c r="B50" s="19" t="s">
        <v>193</v>
      </c>
      <c r="C50" s="7" t="s">
        <v>184</v>
      </c>
      <c r="D50" s="13" t="s">
        <v>194</v>
      </c>
      <c r="E50" s="22" t="s">
        <v>195</v>
      </c>
      <c r="F50" s="48">
        <v>5</v>
      </c>
      <c r="G50" s="164" t="s">
        <v>213</v>
      </c>
      <c r="H50" s="165"/>
    </row>
    <row r="51" spans="1:8" x14ac:dyDescent="0.3">
      <c r="A51" s="12" t="s">
        <v>46</v>
      </c>
      <c r="B51" s="19" t="s">
        <v>196</v>
      </c>
      <c r="C51" s="7" t="s">
        <v>185</v>
      </c>
      <c r="D51" s="13" t="s">
        <v>197</v>
      </c>
      <c r="E51" s="23" t="s">
        <v>17</v>
      </c>
      <c r="F51" s="48">
        <v>100</v>
      </c>
      <c r="G51" s="164" t="s">
        <v>214</v>
      </c>
      <c r="H51" s="165"/>
    </row>
    <row r="52" spans="1:8" x14ac:dyDescent="0.3">
      <c r="A52" s="12" t="s">
        <v>46</v>
      </c>
      <c r="B52" s="19" t="s">
        <v>198</v>
      </c>
      <c r="C52" s="7" t="s">
        <v>186</v>
      </c>
      <c r="D52" s="13" t="s">
        <v>199</v>
      </c>
      <c r="E52" s="23" t="s">
        <v>17</v>
      </c>
      <c r="F52" s="48">
        <v>50</v>
      </c>
      <c r="G52" s="164" t="s">
        <v>215</v>
      </c>
      <c r="H52" s="165"/>
    </row>
    <row r="53" spans="1:8" x14ac:dyDescent="0.3">
      <c r="A53" s="12" t="s">
        <v>46</v>
      </c>
      <c r="B53" s="19" t="s">
        <v>203</v>
      </c>
      <c r="C53" s="7" t="s">
        <v>200</v>
      </c>
      <c r="D53" s="13" t="s">
        <v>204</v>
      </c>
      <c r="E53" s="72" t="s">
        <v>217</v>
      </c>
      <c r="F53" s="48">
        <v>2</v>
      </c>
      <c r="G53" s="164" t="s">
        <v>212</v>
      </c>
      <c r="H53" s="165"/>
    </row>
    <row r="54" spans="1:8" x14ac:dyDescent="0.3">
      <c r="A54" s="12" t="s">
        <v>46</v>
      </c>
      <c r="B54" s="19" t="s">
        <v>205</v>
      </c>
      <c r="C54" s="7" t="s">
        <v>201</v>
      </c>
      <c r="D54" s="13" t="s">
        <v>206</v>
      </c>
      <c r="E54" s="72" t="s">
        <v>217</v>
      </c>
      <c r="F54" s="48">
        <v>5</v>
      </c>
      <c r="G54" s="164" t="s">
        <v>216</v>
      </c>
      <c r="H54" s="165"/>
    </row>
    <row r="55" spans="1:8" x14ac:dyDescent="0.3">
      <c r="A55" s="12" t="s">
        <v>46</v>
      </c>
      <c r="B55" s="19" t="s">
        <v>207</v>
      </c>
      <c r="C55" s="7" t="s">
        <v>202</v>
      </c>
      <c r="D55" s="13" t="s">
        <v>208</v>
      </c>
      <c r="E55" s="72" t="s">
        <v>217</v>
      </c>
      <c r="F55" s="48">
        <v>7</v>
      </c>
      <c r="G55" s="164" t="s">
        <v>210</v>
      </c>
      <c r="H55" s="165"/>
    </row>
  </sheetData>
  <mergeCells count="56">
    <mergeCell ref="G55:H55"/>
    <mergeCell ref="G48:H48"/>
    <mergeCell ref="G50:H50"/>
    <mergeCell ref="G51:H51"/>
    <mergeCell ref="G52:H52"/>
    <mergeCell ref="G53:H53"/>
    <mergeCell ref="G54:H54"/>
    <mergeCell ref="G46:H46"/>
    <mergeCell ref="G47:H47"/>
    <mergeCell ref="G45:H45"/>
    <mergeCell ref="G49:H49"/>
    <mergeCell ref="G40:H40"/>
    <mergeCell ref="G41:H41"/>
    <mergeCell ref="G42:H42"/>
    <mergeCell ref="G43:H43"/>
    <mergeCell ref="G44:H44"/>
    <mergeCell ref="G35:H35"/>
    <mergeCell ref="G36:H36"/>
    <mergeCell ref="G37:H37"/>
    <mergeCell ref="G38:H38"/>
    <mergeCell ref="G39:H39"/>
    <mergeCell ref="G30:H30"/>
    <mergeCell ref="G31:H31"/>
    <mergeCell ref="G32:H32"/>
    <mergeCell ref="G33:H33"/>
    <mergeCell ref="G34:H34"/>
    <mergeCell ref="G27:H27"/>
    <mergeCell ref="G28:H28"/>
    <mergeCell ref="G29:H29"/>
    <mergeCell ref="G21:H21"/>
    <mergeCell ref="G22:H22"/>
    <mergeCell ref="G23:H23"/>
    <mergeCell ref="G24:H24"/>
    <mergeCell ref="G25:H25"/>
    <mergeCell ref="G26:H26"/>
    <mergeCell ref="G20:H20"/>
    <mergeCell ref="G7:H7"/>
    <mergeCell ref="G8:H8"/>
    <mergeCell ref="G9:H9"/>
    <mergeCell ref="G10:H10"/>
    <mergeCell ref="G11:H11"/>
    <mergeCell ref="G12:H12"/>
    <mergeCell ref="G13:H13"/>
    <mergeCell ref="G14:H14"/>
    <mergeCell ref="G15:H15"/>
    <mergeCell ref="G16:H16"/>
    <mergeCell ref="G17:H17"/>
    <mergeCell ref="G18:H18"/>
    <mergeCell ref="G19:H19"/>
    <mergeCell ref="C3:H3"/>
    <mergeCell ref="C4:H4"/>
    <mergeCell ref="C5:H5"/>
    <mergeCell ref="C6:H6"/>
    <mergeCell ref="A1:B6"/>
    <mergeCell ref="C1:H1"/>
    <mergeCell ref="C2:H2"/>
  </mergeCells>
  <pageMargins left="0.59055118110236227" right="0" top="0.35433070866141736" bottom="0" header="0.31496062992125984" footer="0.31496062992125984"/>
  <pageSetup paperSize="9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7"/>
  <sheetViews>
    <sheetView tabSelected="1" topLeftCell="A4" workbookViewId="0">
      <selection activeCell="Y24" sqref="Y24"/>
    </sheetView>
  </sheetViews>
  <sheetFormatPr defaultColWidth="11.88671875" defaultRowHeight="14.4" x14ac:dyDescent="0.3"/>
  <cols>
    <col min="1" max="1" width="16.6640625" customWidth="1"/>
    <col min="2" max="2" width="12.88671875" customWidth="1"/>
    <col min="3" max="26" width="4.109375" customWidth="1"/>
    <col min="27" max="27" width="16.33203125" customWidth="1"/>
    <col min="28" max="28" width="8" customWidth="1"/>
  </cols>
  <sheetData>
    <row r="1" spans="1:28" ht="23.25" customHeight="1" x14ac:dyDescent="0.3">
      <c r="A1" s="102"/>
      <c r="B1" s="148"/>
      <c r="C1" s="200" t="s">
        <v>36</v>
      </c>
      <c r="D1" s="200"/>
      <c r="E1" s="200"/>
      <c r="F1" s="200"/>
      <c r="G1" s="200"/>
      <c r="H1" s="200"/>
      <c r="I1" s="200"/>
      <c r="J1" s="200"/>
      <c r="K1" s="200"/>
      <c r="L1" s="200"/>
      <c r="M1" s="200"/>
      <c r="N1" s="200"/>
      <c r="O1" s="200"/>
      <c r="P1" s="200"/>
      <c r="Q1" s="200"/>
      <c r="R1" s="200"/>
      <c r="S1" s="200"/>
      <c r="T1" s="200"/>
      <c r="U1" s="200"/>
      <c r="V1" s="200"/>
      <c r="W1" s="200"/>
      <c r="X1" s="200"/>
      <c r="Y1" s="200"/>
      <c r="Z1" s="200"/>
      <c r="AA1" s="200"/>
      <c r="AB1" s="200"/>
    </row>
    <row r="2" spans="1:28" ht="23.25" customHeight="1" x14ac:dyDescent="0.3">
      <c r="A2" s="102"/>
      <c r="B2" s="148"/>
      <c r="C2" s="200" t="s">
        <v>235</v>
      </c>
      <c r="D2" s="200"/>
      <c r="E2" s="200"/>
      <c r="F2" s="200"/>
      <c r="G2" s="200"/>
      <c r="H2" s="200"/>
      <c r="I2" s="200"/>
      <c r="J2" s="200"/>
      <c r="K2" s="200"/>
      <c r="L2" s="200"/>
      <c r="M2" s="200"/>
      <c r="N2" s="200"/>
      <c r="O2" s="200"/>
      <c r="P2" s="200"/>
      <c r="Q2" s="200"/>
      <c r="R2" s="200"/>
      <c r="S2" s="200"/>
      <c r="T2" s="200"/>
      <c r="U2" s="200"/>
      <c r="V2" s="200"/>
      <c r="W2" s="200"/>
      <c r="X2" s="200"/>
      <c r="Y2" s="200"/>
      <c r="Z2" s="200"/>
      <c r="AA2" s="200"/>
      <c r="AB2" s="200"/>
    </row>
    <row r="3" spans="1:28" ht="24" customHeight="1" x14ac:dyDescent="0.3">
      <c r="A3" s="102"/>
      <c r="B3" s="148"/>
      <c r="C3" s="201" t="s">
        <v>43</v>
      </c>
      <c r="D3" s="201"/>
      <c r="E3" s="201"/>
      <c r="F3" s="201"/>
      <c r="G3" s="201"/>
      <c r="H3" s="201"/>
      <c r="I3" s="201"/>
      <c r="J3" s="201"/>
      <c r="K3" s="201"/>
      <c r="L3" s="201"/>
      <c r="M3" s="201"/>
      <c r="N3" s="201"/>
      <c r="O3" s="201"/>
      <c r="P3" s="201"/>
      <c r="Q3" s="201"/>
      <c r="R3" s="201"/>
      <c r="S3" s="201"/>
      <c r="T3" s="201"/>
      <c r="U3" s="201"/>
      <c r="V3" s="201"/>
      <c r="W3" s="201"/>
      <c r="X3" s="201"/>
      <c r="Y3" s="201"/>
      <c r="Z3" s="201"/>
      <c r="AA3" s="201"/>
      <c r="AB3" s="201"/>
    </row>
    <row r="4" spans="1:28" ht="27" customHeight="1" x14ac:dyDescent="0.3">
      <c r="A4" s="102"/>
      <c r="B4" s="148"/>
      <c r="C4" s="202" t="s">
        <v>44</v>
      </c>
      <c r="D4" s="202"/>
      <c r="E4" s="202"/>
      <c r="F4" s="202"/>
      <c r="G4" s="202"/>
      <c r="H4" s="202"/>
      <c r="I4" s="202"/>
      <c r="J4" s="202"/>
      <c r="K4" s="202"/>
      <c r="L4" s="202"/>
      <c r="M4" s="202"/>
      <c r="N4" s="202"/>
      <c r="O4" s="202"/>
      <c r="P4" s="202"/>
      <c r="Q4" s="202"/>
      <c r="R4" s="202"/>
      <c r="S4" s="202"/>
      <c r="T4" s="202"/>
      <c r="U4" s="202"/>
      <c r="V4" s="202"/>
      <c r="W4" s="202"/>
      <c r="X4" s="202"/>
      <c r="Y4" s="202"/>
      <c r="Z4" s="202"/>
      <c r="AA4" s="202"/>
      <c r="AB4" s="202"/>
    </row>
    <row r="5" spans="1:28" ht="30.75" customHeight="1" x14ac:dyDescent="0.3">
      <c r="A5" s="199"/>
      <c r="B5" s="150"/>
      <c r="C5" s="203" t="s">
        <v>37</v>
      </c>
      <c r="D5" s="204"/>
      <c r="E5" s="204"/>
      <c r="F5" s="204"/>
      <c r="G5" s="204"/>
      <c r="H5" s="204"/>
      <c r="I5" s="204"/>
      <c r="J5" s="204"/>
      <c r="K5" s="204"/>
      <c r="L5" s="204"/>
      <c r="M5" s="204"/>
      <c r="N5" s="204"/>
      <c r="O5" s="204"/>
      <c r="P5" s="204"/>
      <c r="Q5" s="204"/>
      <c r="R5" s="204"/>
      <c r="S5" s="204"/>
      <c r="T5" s="204"/>
      <c r="U5" s="204"/>
      <c r="V5" s="204"/>
      <c r="W5" s="204"/>
      <c r="X5" s="204"/>
      <c r="Y5" s="204"/>
      <c r="Z5" s="204"/>
      <c r="AA5" s="204"/>
      <c r="AB5" s="205"/>
    </row>
    <row r="6" spans="1:28" s="1" customFormat="1" ht="21" customHeight="1" x14ac:dyDescent="0.3">
      <c r="A6" s="21" t="s">
        <v>237</v>
      </c>
      <c r="B6" s="84"/>
      <c r="C6" s="181" t="s">
        <v>38</v>
      </c>
      <c r="D6" s="182"/>
      <c r="E6" s="182"/>
      <c r="F6" s="183"/>
      <c r="G6" s="181" t="s">
        <v>39</v>
      </c>
      <c r="H6" s="182"/>
      <c r="I6" s="182"/>
      <c r="J6" s="183"/>
      <c r="K6" s="181" t="s">
        <v>238</v>
      </c>
      <c r="L6" s="182"/>
      <c r="M6" s="182"/>
      <c r="N6" s="183"/>
      <c r="O6" s="181" t="s">
        <v>239</v>
      </c>
      <c r="P6" s="182"/>
      <c r="Q6" s="182"/>
      <c r="R6" s="183"/>
      <c r="S6" s="181" t="s">
        <v>240</v>
      </c>
      <c r="T6" s="182"/>
      <c r="U6" s="182"/>
      <c r="V6" s="183"/>
      <c r="W6" s="181" t="s">
        <v>241</v>
      </c>
      <c r="X6" s="182"/>
      <c r="Y6" s="182"/>
      <c r="Z6" s="183"/>
      <c r="AA6" s="85" t="s">
        <v>242</v>
      </c>
      <c r="AB6" s="184" t="s">
        <v>40</v>
      </c>
    </row>
    <row r="7" spans="1:28" s="1" customFormat="1" ht="19.5" customHeight="1" x14ac:dyDescent="0.3">
      <c r="A7" s="21" t="s">
        <v>236</v>
      </c>
      <c r="B7" s="86"/>
      <c r="C7" s="206" t="s">
        <v>244</v>
      </c>
      <c r="D7" s="206"/>
      <c r="E7" s="206"/>
      <c r="F7" s="206"/>
      <c r="G7" s="206"/>
      <c r="H7" s="206"/>
      <c r="I7" s="206"/>
      <c r="J7" s="206"/>
      <c r="K7" s="206"/>
      <c r="L7" s="206"/>
      <c r="M7" s="206"/>
      <c r="N7" s="206"/>
      <c r="O7" s="206"/>
      <c r="P7" s="206"/>
      <c r="Q7" s="206"/>
      <c r="R7" s="206"/>
      <c r="S7" s="206"/>
      <c r="T7" s="206"/>
      <c r="U7" s="206"/>
      <c r="V7" s="206"/>
      <c r="W7" s="206"/>
      <c r="X7" s="206"/>
      <c r="Y7" s="206"/>
      <c r="Z7" s="206"/>
      <c r="AA7" s="87" t="s">
        <v>243</v>
      </c>
      <c r="AB7" s="185"/>
    </row>
    <row r="8" spans="1:28" x14ac:dyDescent="0.3">
      <c r="A8" s="187" t="s">
        <v>245</v>
      </c>
      <c r="B8" s="188"/>
      <c r="C8" s="88"/>
      <c r="D8" s="89"/>
      <c r="E8" s="89"/>
      <c r="F8" s="89"/>
      <c r="G8" s="88"/>
      <c r="H8" s="89"/>
      <c r="I8" s="89"/>
      <c r="J8" s="89"/>
      <c r="K8" s="88"/>
      <c r="L8" s="89"/>
      <c r="M8" s="89"/>
      <c r="N8" s="89"/>
      <c r="O8" s="88"/>
      <c r="P8" s="89"/>
      <c r="Q8" s="89"/>
      <c r="R8" s="89"/>
      <c r="S8" s="88"/>
      <c r="T8" s="89"/>
      <c r="U8" s="89"/>
      <c r="V8" s="89"/>
      <c r="W8" s="88"/>
      <c r="X8" s="89"/>
      <c r="Y8" s="89"/>
      <c r="Z8" s="89"/>
      <c r="AA8" s="170">
        <f>W9+S9+O9+K9+G9+C9</f>
        <v>337879.94</v>
      </c>
      <c r="AB8" s="168">
        <f>AA8/AA19</f>
        <v>0.50945432378098765</v>
      </c>
    </row>
    <row r="9" spans="1:28" ht="18.75" customHeight="1" x14ac:dyDescent="0.3">
      <c r="A9" s="189"/>
      <c r="B9" s="190"/>
      <c r="C9" s="196">
        <v>56313.32</v>
      </c>
      <c r="D9" s="197"/>
      <c r="E9" s="197"/>
      <c r="F9" s="198"/>
      <c r="G9" s="196">
        <v>56313.32</v>
      </c>
      <c r="H9" s="197"/>
      <c r="I9" s="197"/>
      <c r="J9" s="198"/>
      <c r="K9" s="196">
        <v>56313.32</v>
      </c>
      <c r="L9" s="197"/>
      <c r="M9" s="197"/>
      <c r="N9" s="198"/>
      <c r="O9" s="196">
        <v>56313.32</v>
      </c>
      <c r="P9" s="197"/>
      <c r="Q9" s="197"/>
      <c r="R9" s="198"/>
      <c r="S9" s="196">
        <v>56313.32</v>
      </c>
      <c r="T9" s="197"/>
      <c r="U9" s="197"/>
      <c r="V9" s="198"/>
      <c r="W9" s="196">
        <v>56313.34</v>
      </c>
      <c r="X9" s="197"/>
      <c r="Y9" s="197"/>
      <c r="Z9" s="198"/>
      <c r="AA9" s="171"/>
      <c r="AB9" s="169"/>
    </row>
    <row r="10" spans="1:28" x14ac:dyDescent="0.3">
      <c r="A10" s="191" t="s">
        <v>246</v>
      </c>
      <c r="B10" s="192"/>
      <c r="C10" s="83"/>
      <c r="D10" s="81"/>
      <c r="E10" s="81"/>
      <c r="F10" s="81"/>
      <c r="G10" s="89"/>
      <c r="H10" s="89"/>
      <c r="I10" s="89"/>
      <c r="J10" s="89"/>
      <c r="K10" s="89"/>
      <c r="L10" s="89"/>
      <c r="M10" s="89"/>
      <c r="N10" s="89"/>
      <c r="O10" s="89"/>
      <c r="P10" s="89"/>
      <c r="Q10" s="89"/>
      <c r="R10" s="89"/>
      <c r="S10" s="89"/>
      <c r="T10" s="89"/>
      <c r="U10" s="89"/>
      <c r="V10" s="89"/>
      <c r="W10" s="89"/>
      <c r="X10" s="89"/>
      <c r="Y10" s="89"/>
      <c r="Z10" s="89"/>
      <c r="AA10" s="170">
        <f>W11+S11+O11+K11+G11+C11</f>
        <v>96359.430000000008</v>
      </c>
      <c r="AB10" s="166">
        <f>AA10/AA19</f>
        <v>0.14529044917721787</v>
      </c>
    </row>
    <row r="11" spans="1:28" x14ac:dyDescent="0.3">
      <c r="A11" s="193"/>
      <c r="B11" s="194"/>
      <c r="C11" s="172"/>
      <c r="D11" s="173"/>
      <c r="E11" s="173"/>
      <c r="F11" s="174"/>
      <c r="G11" s="196">
        <v>19271.88</v>
      </c>
      <c r="H11" s="197"/>
      <c r="I11" s="197"/>
      <c r="J11" s="198"/>
      <c r="K11" s="196">
        <v>19271.88</v>
      </c>
      <c r="L11" s="197"/>
      <c r="M11" s="197"/>
      <c r="N11" s="198"/>
      <c r="O11" s="196">
        <v>19271.88</v>
      </c>
      <c r="P11" s="197"/>
      <c r="Q11" s="197"/>
      <c r="R11" s="198"/>
      <c r="S11" s="196">
        <v>19271.88</v>
      </c>
      <c r="T11" s="197"/>
      <c r="U11" s="197"/>
      <c r="V11" s="198"/>
      <c r="W11" s="196">
        <v>19271.91</v>
      </c>
      <c r="X11" s="197"/>
      <c r="Y11" s="197"/>
      <c r="Z11" s="198"/>
      <c r="AA11" s="171"/>
      <c r="AB11" s="167"/>
    </row>
    <row r="12" spans="1:28" x14ac:dyDescent="0.3">
      <c r="A12" s="191" t="s">
        <v>247</v>
      </c>
      <c r="B12" s="192"/>
      <c r="C12" s="83"/>
      <c r="D12" s="81"/>
      <c r="E12" s="81"/>
      <c r="F12" s="81"/>
      <c r="G12" s="89"/>
      <c r="H12" s="89"/>
      <c r="I12" s="89"/>
      <c r="J12" s="89"/>
      <c r="K12" s="89"/>
      <c r="L12" s="89"/>
      <c r="M12" s="89"/>
      <c r="N12" s="89"/>
      <c r="O12" s="89"/>
      <c r="P12" s="89"/>
      <c r="Q12" s="89"/>
      <c r="R12" s="89"/>
      <c r="S12" s="89"/>
      <c r="T12" s="89"/>
      <c r="U12" s="89"/>
      <c r="V12" s="89"/>
      <c r="W12" s="89"/>
      <c r="X12" s="89"/>
      <c r="Y12" s="89"/>
      <c r="Z12" s="89"/>
      <c r="AA12" s="170">
        <f>W13+S13+O13+K13+G13+C13</f>
        <v>40647.03</v>
      </c>
      <c r="AB12" s="166">
        <f>AA12/AA19</f>
        <v>6.1287465548725731E-2</v>
      </c>
    </row>
    <row r="13" spans="1:28" x14ac:dyDescent="0.3">
      <c r="A13" s="193"/>
      <c r="B13" s="194"/>
      <c r="C13" s="172"/>
      <c r="D13" s="173"/>
      <c r="E13" s="173"/>
      <c r="F13" s="174"/>
      <c r="G13" s="175"/>
      <c r="H13" s="176"/>
      <c r="I13" s="176"/>
      <c r="J13" s="177"/>
      <c r="K13" s="178">
        <v>10161.75</v>
      </c>
      <c r="L13" s="179"/>
      <c r="M13" s="179"/>
      <c r="N13" s="180"/>
      <c r="O13" s="178">
        <v>10161.75</v>
      </c>
      <c r="P13" s="179"/>
      <c r="Q13" s="179"/>
      <c r="R13" s="180"/>
      <c r="S13" s="178">
        <v>10161.75</v>
      </c>
      <c r="T13" s="179"/>
      <c r="U13" s="179"/>
      <c r="V13" s="180"/>
      <c r="W13" s="178">
        <v>10161.780000000001</v>
      </c>
      <c r="X13" s="179"/>
      <c r="Y13" s="179"/>
      <c r="Z13" s="180"/>
      <c r="AA13" s="171"/>
      <c r="AB13" s="167"/>
    </row>
    <row r="14" spans="1:28" x14ac:dyDescent="0.3">
      <c r="A14" s="191" t="s">
        <v>248</v>
      </c>
      <c r="B14" s="192"/>
      <c r="C14" s="90"/>
      <c r="D14" s="89"/>
      <c r="E14" s="89"/>
      <c r="F14" s="89"/>
      <c r="G14" s="89"/>
      <c r="H14" s="89"/>
      <c r="I14" s="89"/>
      <c r="J14" s="89"/>
      <c r="K14" s="89"/>
      <c r="L14" s="89"/>
      <c r="M14" s="89"/>
      <c r="N14" s="89"/>
      <c r="O14" s="89"/>
      <c r="P14" s="89"/>
      <c r="Q14" s="89"/>
      <c r="R14" s="89"/>
      <c r="S14" s="89"/>
      <c r="T14" s="89"/>
      <c r="U14" s="89"/>
      <c r="V14" s="89"/>
      <c r="W14" s="89"/>
      <c r="X14" s="89"/>
      <c r="Y14" s="89"/>
      <c r="Z14" s="89"/>
      <c r="AA14" s="170">
        <f>W15+S15+O15+K15+G15+C15</f>
        <v>154099.38</v>
      </c>
      <c r="AB14" s="166">
        <f>AA14/AA19</f>
        <v>0.23235056639636389</v>
      </c>
    </row>
    <row r="15" spans="1:28" x14ac:dyDescent="0.3">
      <c r="A15" s="193"/>
      <c r="B15" s="194"/>
      <c r="C15" s="178">
        <v>25683.23</v>
      </c>
      <c r="D15" s="179"/>
      <c r="E15" s="179"/>
      <c r="F15" s="180"/>
      <c r="G15" s="178">
        <v>25683.23</v>
      </c>
      <c r="H15" s="179"/>
      <c r="I15" s="179"/>
      <c r="J15" s="180"/>
      <c r="K15" s="178">
        <v>25683.23</v>
      </c>
      <c r="L15" s="179"/>
      <c r="M15" s="179"/>
      <c r="N15" s="180"/>
      <c r="O15" s="178">
        <v>25683.23</v>
      </c>
      <c r="P15" s="179"/>
      <c r="Q15" s="179"/>
      <c r="R15" s="180"/>
      <c r="S15" s="178">
        <v>25683.23</v>
      </c>
      <c r="T15" s="179"/>
      <c r="U15" s="179"/>
      <c r="V15" s="180"/>
      <c r="W15" s="178">
        <v>25683.23</v>
      </c>
      <c r="X15" s="179"/>
      <c r="Y15" s="179"/>
      <c r="Z15" s="180"/>
      <c r="AA15" s="171"/>
      <c r="AB15" s="167"/>
    </row>
    <row r="16" spans="1:28" x14ac:dyDescent="0.3">
      <c r="A16" s="195" t="s">
        <v>249</v>
      </c>
      <c r="B16" s="195"/>
      <c r="C16" s="83"/>
      <c r="D16" s="83"/>
      <c r="E16" s="83"/>
      <c r="F16" s="83"/>
      <c r="G16" s="83"/>
      <c r="H16" s="83"/>
      <c r="I16" s="83"/>
      <c r="J16" s="83"/>
      <c r="K16" s="83"/>
      <c r="L16" s="83"/>
      <c r="M16" s="83"/>
      <c r="N16" s="83"/>
      <c r="O16" s="91"/>
      <c r="P16" s="91"/>
      <c r="Q16" s="91"/>
      <c r="R16" s="91"/>
      <c r="S16" s="90"/>
      <c r="T16" s="90"/>
      <c r="U16" s="90"/>
      <c r="V16" s="90"/>
      <c r="W16" s="90"/>
      <c r="X16" s="90"/>
      <c r="Y16" s="90"/>
      <c r="Z16" s="90"/>
      <c r="AA16" s="170">
        <f t="shared" ref="AA16" si="0">W17+S17+O17+K17+G17+C17</f>
        <v>34233.520000000004</v>
      </c>
      <c r="AB16" s="166">
        <f>AA16/AA19</f>
        <v>5.1617195096704815E-2</v>
      </c>
    </row>
    <row r="17" spans="1:28" x14ac:dyDescent="0.3">
      <c r="A17" s="195"/>
      <c r="B17" s="195"/>
      <c r="C17" s="172"/>
      <c r="D17" s="173"/>
      <c r="E17" s="173"/>
      <c r="F17" s="174"/>
      <c r="G17" s="172"/>
      <c r="H17" s="173"/>
      <c r="I17" s="173"/>
      <c r="J17" s="174"/>
      <c r="K17" s="172"/>
      <c r="L17" s="173"/>
      <c r="M17" s="173"/>
      <c r="N17" s="174"/>
      <c r="O17" s="172"/>
      <c r="P17" s="173"/>
      <c r="Q17" s="173"/>
      <c r="R17" s="174"/>
      <c r="S17" s="207">
        <v>17116.75</v>
      </c>
      <c r="T17" s="208"/>
      <c r="U17" s="208"/>
      <c r="V17" s="209"/>
      <c r="W17" s="207">
        <v>17116.77</v>
      </c>
      <c r="X17" s="208"/>
      <c r="Y17" s="208"/>
      <c r="Z17" s="209"/>
      <c r="AA17" s="171"/>
      <c r="AB17" s="167"/>
    </row>
    <row r="18" spans="1:28" x14ac:dyDescent="0.3">
      <c r="A18" s="197"/>
      <c r="B18" s="197"/>
      <c r="C18" s="197"/>
      <c r="D18" s="197"/>
      <c r="E18" s="197"/>
      <c r="F18" s="197"/>
      <c r="G18" s="197"/>
      <c r="H18" s="197"/>
      <c r="I18" s="197"/>
      <c r="J18" s="197"/>
      <c r="K18" s="197"/>
      <c r="L18" s="197"/>
      <c r="M18" s="197"/>
      <c r="N18" s="197"/>
      <c r="O18" s="197"/>
      <c r="P18" s="197"/>
      <c r="Q18" s="197"/>
      <c r="R18" s="197"/>
      <c r="S18" s="197"/>
      <c r="T18" s="197"/>
      <c r="U18" s="197"/>
      <c r="V18" s="197"/>
      <c r="W18" s="197"/>
      <c r="X18" s="197"/>
      <c r="Y18" s="197"/>
      <c r="Z18" s="197"/>
      <c r="AA18" s="197"/>
      <c r="AB18" s="197"/>
    </row>
    <row r="19" spans="1:28" x14ac:dyDescent="0.3">
      <c r="A19" s="186" t="s">
        <v>250</v>
      </c>
      <c r="B19" s="82" t="s">
        <v>251</v>
      </c>
      <c r="C19" s="210">
        <f>SUM(C9:F18)</f>
        <v>81996.55</v>
      </c>
      <c r="D19" s="176"/>
      <c r="E19" s="176"/>
      <c r="F19" s="177"/>
      <c r="G19" s="210">
        <f>SUM(G9:J17)</f>
        <v>101268.43</v>
      </c>
      <c r="H19" s="176"/>
      <c r="I19" s="176"/>
      <c r="J19" s="177"/>
      <c r="K19" s="210">
        <f>SUM(K9:N17)</f>
        <v>111430.18</v>
      </c>
      <c r="L19" s="176"/>
      <c r="M19" s="176"/>
      <c r="N19" s="177"/>
      <c r="O19" s="210">
        <f>SUM(O9:R17)</f>
        <v>111430.18</v>
      </c>
      <c r="P19" s="176"/>
      <c r="Q19" s="176"/>
      <c r="R19" s="177"/>
      <c r="S19" s="210">
        <f>SUM(S9:V17)</f>
        <v>128546.93</v>
      </c>
      <c r="T19" s="176"/>
      <c r="U19" s="176"/>
      <c r="V19" s="177"/>
      <c r="W19" s="210">
        <f>SUM(W9:Z17)</f>
        <v>128547.03</v>
      </c>
      <c r="X19" s="176"/>
      <c r="Y19" s="176"/>
      <c r="Z19" s="177"/>
      <c r="AA19" s="211">
        <f>SUM(AA8:AA17)</f>
        <v>663219.30000000005</v>
      </c>
      <c r="AB19" s="213">
        <f>SUM(AB8:AB17)</f>
        <v>1</v>
      </c>
    </row>
    <row r="20" spans="1:28" x14ac:dyDescent="0.3">
      <c r="A20" s="186"/>
      <c r="B20" s="82" t="s">
        <v>252</v>
      </c>
      <c r="C20" s="210">
        <f>C19</f>
        <v>81996.55</v>
      </c>
      <c r="D20" s="176"/>
      <c r="E20" s="176"/>
      <c r="F20" s="177"/>
      <c r="G20" s="210">
        <f>C20+G19</f>
        <v>183264.97999999998</v>
      </c>
      <c r="H20" s="176"/>
      <c r="I20" s="176"/>
      <c r="J20" s="177"/>
      <c r="K20" s="210">
        <f>G20+K19</f>
        <v>294695.15999999997</v>
      </c>
      <c r="L20" s="176"/>
      <c r="M20" s="176"/>
      <c r="N20" s="177"/>
      <c r="O20" s="210">
        <f>K20+O19</f>
        <v>406125.33999999997</v>
      </c>
      <c r="P20" s="176"/>
      <c r="Q20" s="176"/>
      <c r="R20" s="177"/>
      <c r="S20" s="210">
        <f>O20+S19</f>
        <v>534672.27</v>
      </c>
      <c r="T20" s="176"/>
      <c r="U20" s="176"/>
      <c r="V20" s="177"/>
      <c r="W20" s="210">
        <f>S20+W19</f>
        <v>663219.30000000005</v>
      </c>
      <c r="X20" s="176"/>
      <c r="Y20" s="176"/>
      <c r="Z20" s="177"/>
      <c r="AA20" s="212"/>
      <c r="AB20" s="214"/>
    </row>
    <row r="25" spans="1:28" x14ac:dyDescent="0.3">
      <c r="A25" s="147" t="s">
        <v>41</v>
      </c>
      <c r="B25" s="147"/>
      <c r="C25" s="147"/>
      <c r="D25" s="147"/>
      <c r="E25" s="147"/>
      <c r="F25" s="147"/>
      <c r="G25" s="147"/>
      <c r="H25" s="147"/>
      <c r="I25" s="147"/>
      <c r="J25" s="147"/>
      <c r="K25" s="147"/>
      <c r="L25" s="147"/>
      <c r="M25" s="147"/>
      <c r="N25" s="147"/>
      <c r="O25" s="147"/>
      <c r="P25" s="147"/>
      <c r="Q25" s="147"/>
      <c r="R25" s="147"/>
      <c r="S25" s="147"/>
      <c r="T25" s="147"/>
      <c r="U25" s="147"/>
      <c r="V25" s="147"/>
      <c r="W25" s="147"/>
      <c r="X25" s="147"/>
      <c r="Y25" s="147"/>
      <c r="Z25" s="147"/>
    </row>
    <row r="26" spans="1:28" x14ac:dyDescent="0.3">
      <c r="A26" s="147" t="s">
        <v>42</v>
      </c>
      <c r="B26" s="147"/>
      <c r="C26" s="147"/>
      <c r="D26" s="147"/>
      <c r="E26" s="147"/>
      <c r="F26" s="147"/>
      <c r="G26" s="147"/>
      <c r="H26" s="147"/>
      <c r="I26" s="147"/>
      <c r="J26" s="147"/>
      <c r="K26" s="147"/>
      <c r="L26" s="147"/>
      <c r="M26" s="147"/>
      <c r="N26" s="147"/>
      <c r="O26" s="147"/>
      <c r="P26" s="147"/>
      <c r="Q26" s="147"/>
      <c r="R26" s="147"/>
      <c r="S26" s="147"/>
      <c r="T26" s="147"/>
      <c r="U26" s="147"/>
      <c r="V26" s="147"/>
      <c r="W26" s="147"/>
      <c r="X26" s="147"/>
      <c r="Y26" s="147"/>
      <c r="Z26" s="147"/>
    </row>
    <row r="27" spans="1:28" x14ac:dyDescent="0.3">
      <c r="A27" s="147" t="s">
        <v>150</v>
      </c>
      <c r="B27" s="147"/>
      <c r="C27" s="147"/>
      <c r="D27" s="147"/>
      <c r="E27" s="147"/>
      <c r="F27" s="147"/>
      <c r="G27" s="147"/>
      <c r="H27" s="147"/>
      <c r="I27" s="147"/>
      <c r="J27" s="147"/>
      <c r="K27" s="147"/>
      <c r="L27" s="147"/>
      <c r="M27" s="147"/>
      <c r="N27" s="147"/>
      <c r="O27" s="147"/>
      <c r="P27" s="147"/>
      <c r="Q27" s="147"/>
      <c r="R27" s="147"/>
      <c r="S27" s="147"/>
      <c r="T27" s="147"/>
      <c r="U27" s="147"/>
      <c r="V27" s="147"/>
      <c r="W27" s="147"/>
      <c r="X27" s="147"/>
      <c r="Y27" s="147"/>
      <c r="Z27" s="147"/>
    </row>
  </sheetData>
  <mergeCells count="78">
    <mergeCell ref="AA19:AA20"/>
    <mergeCell ref="AB19:AB20"/>
    <mergeCell ref="A18:AB18"/>
    <mergeCell ref="A27:Z27"/>
    <mergeCell ref="K20:N20"/>
    <mergeCell ref="O20:R20"/>
    <mergeCell ref="S20:V20"/>
    <mergeCell ref="W20:Z20"/>
    <mergeCell ref="G19:J19"/>
    <mergeCell ref="K19:N19"/>
    <mergeCell ref="O19:R19"/>
    <mergeCell ref="S19:V19"/>
    <mergeCell ref="W19:Z19"/>
    <mergeCell ref="A26:Z26"/>
    <mergeCell ref="A25:Z25"/>
    <mergeCell ref="G17:J17"/>
    <mergeCell ref="C17:F17"/>
    <mergeCell ref="C19:F19"/>
    <mergeCell ref="C20:F20"/>
    <mergeCell ref="G20:J20"/>
    <mergeCell ref="W15:Z15"/>
    <mergeCell ref="W17:Z17"/>
    <mergeCell ref="S17:V17"/>
    <mergeCell ref="O17:R17"/>
    <mergeCell ref="K17:N17"/>
    <mergeCell ref="C15:F15"/>
    <mergeCell ref="G15:J15"/>
    <mergeCell ref="K15:N15"/>
    <mergeCell ref="O15:R15"/>
    <mergeCell ref="S15:V15"/>
    <mergeCell ref="A1:B5"/>
    <mergeCell ref="C6:F6"/>
    <mergeCell ref="C9:F9"/>
    <mergeCell ref="G9:J9"/>
    <mergeCell ref="K9:N9"/>
    <mergeCell ref="C1:AB1"/>
    <mergeCell ref="C2:AB2"/>
    <mergeCell ref="C3:AB3"/>
    <mergeCell ref="C4:AB4"/>
    <mergeCell ref="C5:AB5"/>
    <mergeCell ref="O9:R9"/>
    <mergeCell ref="S9:V9"/>
    <mergeCell ref="W9:Z9"/>
    <mergeCell ref="C7:Z7"/>
    <mergeCell ref="G6:J6"/>
    <mergeCell ref="K6:N6"/>
    <mergeCell ref="O6:R6"/>
    <mergeCell ref="S6:V6"/>
    <mergeCell ref="W6:Z6"/>
    <mergeCell ref="AB6:AB7"/>
    <mergeCell ref="A19:A20"/>
    <mergeCell ref="A8:B9"/>
    <mergeCell ref="A10:B11"/>
    <mergeCell ref="A12:B13"/>
    <mergeCell ref="A14:B15"/>
    <mergeCell ref="A16:B17"/>
    <mergeCell ref="C11:F11"/>
    <mergeCell ref="G11:J11"/>
    <mergeCell ref="K11:N11"/>
    <mergeCell ref="O11:R11"/>
    <mergeCell ref="S11:V11"/>
    <mergeCell ref="W11:Z11"/>
    <mergeCell ref="C13:F13"/>
    <mergeCell ref="AA8:AA9"/>
    <mergeCell ref="G13:J13"/>
    <mergeCell ref="K13:N13"/>
    <mergeCell ref="O13:R13"/>
    <mergeCell ref="S13:V13"/>
    <mergeCell ref="W13:Z13"/>
    <mergeCell ref="AB16:AB17"/>
    <mergeCell ref="AB8:AB9"/>
    <mergeCell ref="AB10:AB11"/>
    <mergeCell ref="AA10:AA11"/>
    <mergeCell ref="AA14:AA15"/>
    <mergeCell ref="AA12:AA13"/>
    <mergeCell ref="AB12:AB13"/>
    <mergeCell ref="AB14:AB15"/>
    <mergeCell ref="AA16:AA17"/>
  </mergeCells>
  <pageMargins left="0.25" right="0.25" top="0.75" bottom="0.75" header="0.3" footer="0.3"/>
  <pageSetup paperSize="9" scale="9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orçamento</vt:lpstr>
      <vt:lpstr>BDI</vt:lpstr>
      <vt:lpstr>memorial de cálculo</vt:lpstr>
      <vt:lpstr>CRONOGRAMA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jeferson serradilha</dc:creator>
  <cp:lastModifiedBy>DEPTO DE OBRAS</cp:lastModifiedBy>
  <cp:lastPrinted>2023-01-16T15:22:14Z</cp:lastPrinted>
  <dcterms:created xsi:type="dcterms:W3CDTF">2017-05-03T14:02:09Z</dcterms:created>
  <dcterms:modified xsi:type="dcterms:W3CDTF">2023-01-16T15:22:59Z</dcterms:modified>
</cp:coreProperties>
</file>