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 DE OBRAS\Dropbox\PC (3)\Desktop\OBRAS 2023\MORRO BRANCO\COMPRAS\"/>
    </mc:Choice>
  </mc:AlternateContent>
  <bookViews>
    <workbookView xWindow="0" yWindow="0" windowWidth="20496" windowHeight="7500" tabRatio="601"/>
  </bookViews>
  <sheets>
    <sheet name="PAV. RUA PRINCIPAL" sheetId="6" r:id="rId1"/>
    <sheet name="PAV. RUA 02" sheetId="14" r:id="rId2"/>
    <sheet name="PAV. RUA 01" sheetId="16" r:id="rId3"/>
    <sheet name="PAV. VIELA DO PRÉA" sheetId="13" r:id="rId4"/>
    <sheet name="BDI" sheetId="11" r:id="rId5"/>
    <sheet name="PAV. ARMANDO IB." sheetId="19" r:id="rId6"/>
    <sheet name="RESUMO" sheetId="21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9" l="1"/>
  <c r="H12" i="13"/>
  <c r="H12" i="16"/>
  <c r="H17" i="19"/>
  <c r="H16" i="19"/>
  <c r="H11" i="19"/>
  <c r="H18" i="13"/>
  <c r="H17" i="13"/>
  <c r="H11" i="13"/>
  <c r="H17" i="16"/>
  <c r="H18" i="16"/>
  <c r="H11" i="16"/>
  <c r="H17" i="14"/>
  <c r="H16" i="14"/>
  <c r="H11" i="14"/>
  <c r="H18" i="6" l="1"/>
  <c r="H17" i="6"/>
  <c r="H8" i="6"/>
  <c r="H11" i="6"/>
  <c r="F15" i="21" l="1"/>
  <c r="H9" i="21"/>
  <c r="I9" i="21" s="1"/>
  <c r="I15" i="21" s="1"/>
  <c r="H15" i="19" l="1"/>
  <c r="H14" i="19"/>
  <c r="H13" i="19"/>
  <c r="H10" i="19"/>
  <c r="H9" i="19"/>
  <c r="H8" i="19" s="1"/>
  <c r="H16" i="13"/>
  <c r="H15" i="13"/>
  <c r="H14" i="13"/>
  <c r="H13" i="13"/>
  <c r="H10" i="13"/>
  <c r="H9" i="13"/>
  <c r="H15" i="16"/>
  <c r="H16" i="16"/>
  <c r="H14" i="16"/>
  <c r="H13" i="16"/>
  <c r="H10" i="16"/>
  <c r="H9" i="16"/>
  <c r="H8" i="16" s="1"/>
  <c r="H15" i="14"/>
  <c r="H14" i="14"/>
  <c r="H13" i="14"/>
  <c r="H10" i="14"/>
  <c r="H9" i="14"/>
  <c r="H8" i="14" s="1"/>
  <c r="H14" i="6"/>
  <c r="H16" i="6"/>
  <c r="H18" i="19" l="1"/>
  <c r="H19" i="19" s="1"/>
  <c r="H20" i="19" s="1"/>
  <c r="H8" i="13"/>
  <c r="H12" i="14"/>
  <c r="H18" i="14" s="1"/>
  <c r="H19" i="14" s="1"/>
  <c r="H20" i="14" s="1"/>
  <c r="H19" i="16"/>
  <c r="H20" i="16" s="1"/>
  <c r="H21" i="16" s="1"/>
  <c r="H10" i="6"/>
  <c r="H19" i="13" l="1"/>
  <c r="H20" i="13" s="1"/>
  <c r="H21" i="13" s="1"/>
  <c r="H13" i="6"/>
  <c r="H12" i="6" s="1"/>
  <c r="H15" i="6"/>
  <c r="H9" i="6"/>
  <c r="B17" i="11" l="1"/>
  <c r="B9" i="11"/>
  <c r="D18" i="11" s="1"/>
  <c r="H19" i="6" l="1"/>
  <c r="H20" i="6" s="1"/>
  <c r="H21" i="6" s="1"/>
</calcChain>
</file>

<file path=xl/sharedStrings.xml><?xml version="1.0" encoding="utf-8"?>
<sst xmlns="http://schemas.openxmlformats.org/spreadsheetml/2006/main" count="412" uniqueCount="117">
  <si>
    <t>PLANILHA ORÇAMENTÁRIA</t>
  </si>
  <si>
    <t>FONTE</t>
  </si>
  <si>
    <t>CÓDIGO</t>
  </si>
  <si>
    <t>ITEM</t>
  </si>
  <si>
    <t>DESCRIÇÃO</t>
  </si>
  <si>
    <t>UNID.</t>
  </si>
  <si>
    <t>QUANT.</t>
  </si>
  <si>
    <t>VALOR UNIT.</t>
  </si>
  <si>
    <t>TOTAL</t>
  </si>
  <si>
    <t xml:space="preserve">  PREFEITURA MUNICIPAL DE PEDRO DE TOLEDO</t>
  </si>
  <si>
    <t>JEFERSON SERRADILHA SCHUINDT</t>
  </si>
  <si>
    <t>DIRETOR DO DEPARTAMENTO DE OBRA</t>
  </si>
  <si>
    <t>m²</t>
  </si>
  <si>
    <t>m³</t>
  </si>
  <si>
    <t xml:space="preserve">1.0 </t>
  </si>
  <si>
    <t>SERVIÇOS PRELIMINARES</t>
  </si>
  <si>
    <t>1.1</t>
  </si>
  <si>
    <t>2.0</t>
  </si>
  <si>
    <t>2.1</t>
  </si>
  <si>
    <t>1.2</t>
  </si>
  <si>
    <t xml:space="preserve">TOTAL GERAL </t>
  </si>
  <si>
    <t>1.3</t>
  </si>
  <si>
    <t>CREA: 5069992012</t>
  </si>
  <si>
    <t>m</t>
  </si>
  <si>
    <t>COMPOSIÇÃO DO BDI</t>
  </si>
  <si>
    <t xml:space="preserve"> - PIS</t>
  </si>
  <si>
    <t xml:space="preserve"> - COFINS</t>
  </si>
  <si>
    <t xml:space="preserve"> - ISS</t>
  </si>
  <si>
    <t>I - taxa de incidência de impostos</t>
  </si>
  <si>
    <t>Itens de valor percentual variável com o tipo da obra ou serviço</t>
  </si>
  <si>
    <t>AC - Administração central</t>
  </si>
  <si>
    <t>S - Seguro + Garantia</t>
  </si>
  <si>
    <t>R - Risco</t>
  </si>
  <si>
    <t>G - Garantia</t>
  </si>
  <si>
    <t>DF - Despesas financeiras</t>
  </si>
  <si>
    <t>L - Lucro</t>
  </si>
  <si>
    <t xml:space="preserve">                                      BDI</t>
  </si>
  <si>
    <t>Fórmula para estipulação do BDI - Acórdão Nº 036.076/2011-2  - TCU - Plenário</t>
  </si>
  <si>
    <t>BDI =</t>
  </si>
  <si>
    <t>(1+AC+S+R)x(1+DF)x(1+L)</t>
  </si>
  <si>
    <t xml:space="preserve"> = -1</t>
  </si>
  <si>
    <t>(1-I )</t>
  </si>
  <si>
    <t>Onde:</t>
  </si>
  <si>
    <t xml:space="preserve">                                               AC = </t>
  </si>
  <si>
    <t>taxa de administração central</t>
  </si>
  <si>
    <t xml:space="preserve">                                               S =    </t>
  </si>
  <si>
    <t>taxa de seguros</t>
  </si>
  <si>
    <t xml:space="preserve">                                               R =</t>
  </si>
  <si>
    <t>taxa de riscos</t>
  </si>
  <si>
    <t xml:space="preserve">                                               G = </t>
  </si>
  <si>
    <t>taxa de garantias</t>
  </si>
  <si>
    <t xml:space="preserve">                                               DF = </t>
  </si>
  <si>
    <t>taxa de despesas financeiras</t>
  </si>
  <si>
    <t xml:space="preserve">                                               L = </t>
  </si>
  <si>
    <t>taxa de lucro/remuneração</t>
  </si>
  <si>
    <t xml:space="preserve">                                                I =</t>
  </si>
  <si>
    <t>taxa de incidência de impostos (PIS,COFINS e ISS)</t>
  </si>
  <si>
    <t>DIRETOR DO DEPARTAMENTO DE OBRAS</t>
  </si>
  <si>
    <t>CREA 5069992012</t>
  </si>
  <si>
    <t>Administração 2021-2024</t>
  </si>
  <si>
    <t>CDHU</t>
  </si>
  <si>
    <t>54.06.040</t>
  </si>
  <si>
    <t>Guia pré-moldada reta tipo PMSP 100 - fck 25 MPa</t>
  </si>
  <si>
    <t>1.4</t>
  </si>
  <si>
    <t>54.06.170</t>
  </si>
  <si>
    <t xml:space="preserve">PAVIMENTAÇÃO </t>
  </si>
  <si>
    <t>2.2</t>
  </si>
  <si>
    <t>2.3</t>
  </si>
  <si>
    <t>2.4</t>
  </si>
  <si>
    <t>2.5</t>
  </si>
  <si>
    <t>Sarjetão moldado no local, tipo PMSP em concreto com fck 25 Mpa</t>
  </si>
  <si>
    <t>54.04.342</t>
  </si>
  <si>
    <t>Pavimentação em lajota de concreto 35 MPa, espessura 6 cm, tipos: raquete, retangular, sextavado e 16 faces, com rejunte em areia</t>
  </si>
  <si>
    <t>BDI</t>
  </si>
  <si>
    <t>Administração 2020-2024</t>
  </si>
  <si>
    <t xml:space="preserve">OBRA:  PAVIMENTAÇÃO COM LAJOTA SEXTAVADA  </t>
  </si>
  <si>
    <t xml:space="preserve">OBRA:  PAVIMENTAÇÃO EM LAJOTA  SEXTAVADO </t>
  </si>
  <si>
    <t xml:space="preserve">LOCAL:  RUA PRINCIPAL, VIELA DO PREÁ, RUA 01 E RUA 02 - MORRO BRANCO - RUA ARMANDO IBRAHIM- CENTRO -PEDRO DE TOLEDO - S/P </t>
  </si>
  <si>
    <t xml:space="preserve">LOCAL:  RUA PRINCIPAL - MORRO BRANCO -PEDRO DE TOLEDO - S/P </t>
  </si>
  <si>
    <t xml:space="preserve"> BASE - CDHU - 186 -  S/DESON. 01/05/2022</t>
  </si>
  <si>
    <t>54.01.400</t>
  </si>
  <si>
    <t>Abertura de caixa até 25 cm, inclui escavação, compactação, transporte e preparo do sub‐leito</t>
  </si>
  <si>
    <t>Sarjeta moldado no local, tipo PMSP em concreto com fck 25 Mpa</t>
  </si>
  <si>
    <t>54.01.210</t>
  </si>
  <si>
    <t>Base de brita graduada</t>
  </si>
  <si>
    <t xml:space="preserve">LOCAL:  RUA 02 - MORRO BRANCO -PEDRO DE TOLEDO - S/P </t>
  </si>
  <si>
    <t xml:space="preserve">LOCAL:  RUA 01 - MORRO BRANCO -PEDRO DE TOLEDO - S/P </t>
  </si>
  <si>
    <t xml:space="preserve">LOCAL:  VIELA DO PRÉA - MORRO BRANCO -PEDRO DE TOLEDO - S/P </t>
  </si>
  <si>
    <t xml:space="preserve">LOCAL:  RUA ARMANDO IBRAHIM - CENTRO -PEDRO DE TOLEDO - S/P </t>
  </si>
  <si>
    <t xml:space="preserve">LOCAL:  RUA PRINCIPAL, RUA 01, RUA 02, VIELA DO PRÉA - BAIRRO MORRO BRANCO E RUA ARMANDO IBRAHIM - CENTRO -PEDRO DE TOLEDO - S/P </t>
  </si>
  <si>
    <t>VALOR UNITARIO</t>
  </si>
  <si>
    <t xml:space="preserve">BDI 25% </t>
  </si>
  <si>
    <t>VALOR</t>
  </si>
  <si>
    <t>RESUMO</t>
  </si>
  <si>
    <t xml:space="preserve">RUA PRINCIPAL </t>
  </si>
  <si>
    <t>PLACA DE IDENTIFICAÇÃO PARA OBRA</t>
  </si>
  <si>
    <t>RUA 01</t>
  </si>
  <si>
    <t>RUA 02</t>
  </si>
  <si>
    <t>VIELA DO PRÉA</t>
  </si>
  <si>
    <t>1.0</t>
  </si>
  <si>
    <t>3.0</t>
  </si>
  <si>
    <t>4.0</t>
  </si>
  <si>
    <t>5.0</t>
  </si>
  <si>
    <t>6.0</t>
  </si>
  <si>
    <t>RUA ARMANDO IBRAHIM</t>
  </si>
  <si>
    <t>TOTAL A SER PAVIMENTADO</t>
  </si>
  <si>
    <t xml:space="preserve">RESUMO </t>
  </si>
  <si>
    <t xml:space="preserve"> BASE - CDHU - 187 -  S/DESON. 01/08/2022</t>
  </si>
  <si>
    <t>01.20.280</t>
  </si>
  <si>
    <t>Levantamento planimétrico de área pavimentada para veículo e pedestre</t>
  </si>
  <si>
    <t>2.6</t>
  </si>
  <si>
    <t>70.03.001</t>
  </si>
  <si>
    <t>Placa para sinalização viária em chapa de aço, totalmente refletiva com película IA/IA ‐ área até 2,0 m²</t>
  </si>
  <si>
    <t>70.04.001</t>
  </si>
  <si>
    <t>Coluna simples (PP), diâmetro de 2 1/2´ e comprimento de 3,6 m</t>
  </si>
  <si>
    <t>Placa para sinalização viária em chapa de aço, totalmente refletiva com pelicula IA/IA - área até 2,0 m²</t>
  </si>
  <si>
    <t xml:space="preserve">Coluna simples (PP), diâmetro de 2 1/2" e comprimento de 3,6m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</si>
</sst>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_(* #,##0.00_);_(* \(#,##0.0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 Rounded MT Bold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Calibri"/>
      <family val="2"/>
    </font>
    <font>
      <sz val="14"/>
      <name val="Arial"/>
      <family val="2"/>
    </font>
    <font>
      <b/>
      <sz val="10"/>
      <name val="Arial"/>
      <family val="2"/>
    </font>
    <font>
      <b/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5" fontId="2" fillId="0" borderId="0" applyFont="0" applyFill="0" applyBorder="0" applyAlignment="0" applyProtection="0"/>
  </cellStyleXfs>
  <cellXfs count="133">
    <xf numFmtId="0" fontId="0" fillId="0" borderId="0" xfId="0"/>
    <xf numFmtId="0" fontId="4" fillId="0" borderId="0" xfId="0" applyFont="1"/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0" fillId="0" borderId="29" xfId="0" applyFont="1" applyBorder="1"/>
    <xf numFmtId="0" fontId="10" fillId="0" borderId="32" xfId="0" applyFont="1" applyBorder="1"/>
    <xf numFmtId="0" fontId="10" fillId="0" borderId="39" xfId="0" applyFont="1" applyBorder="1"/>
    <xf numFmtId="10" fontId="12" fillId="0" borderId="42" xfId="0" applyNumberFormat="1" applyFont="1" applyBorder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center"/>
    </xf>
    <xf numFmtId="10" fontId="10" fillId="0" borderId="0" xfId="0" applyNumberFormat="1" applyFont="1" applyAlignment="1">
      <alignment horizontal="right"/>
    </xf>
    <xf numFmtId="2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7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vertical="center"/>
    </xf>
    <xf numFmtId="0" fontId="3" fillId="5" borderId="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64" fontId="18" fillId="0" borderId="1" xfId="0" applyNumberFormat="1" applyFont="1" applyFill="1" applyBorder="1" applyAlignment="1">
      <alignment vertical="center"/>
    </xf>
    <xf numFmtId="164" fontId="18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 wrapText="1"/>
    </xf>
    <xf numFmtId="164" fontId="3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44" fontId="4" fillId="0" borderId="1" xfId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164" fontId="4" fillId="2" borderId="0" xfId="0" applyNumberFormat="1" applyFont="1" applyFill="1" applyAlignment="1">
      <alignment vertical="center"/>
    </xf>
    <xf numFmtId="0" fontId="4" fillId="0" borderId="0" xfId="0" applyFont="1" applyAlignment="1">
      <alignment vertical="center"/>
    </xf>
    <xf numFmtId="164" fontId="3" fillId="4" borderId="1" xfId="0" applyNumberFormat="1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17" fillId="5" borderId="3" xfId="0" applyFont="1" applyFill="1" applyBorder="1" applyAlignment="1">
      <alignment horizontal="center" vertical="center"/>
    </xf>
    <xf numFmtId="164" fontId="20" fillId="5" borderId="1" xfId="0" applyNumberFormat="1" applyFont="1" applyFill="1" applyBorder="1" applyAlignment="1">
      <alignment vertical="center"/>
    </xf>
    <xf numFmtId="1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 vertical="center" wrapText="1"/>
    </xf>
    <xf numFmtId="164" fontId="3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6" xfId="0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10" fontId="11" fillId="0" borderId="33" xfId="0" applyNumberFormat="1" applyFont="1" applyBorder="1" applyAlignment="1">
      <alignment horizontal="center"/>
    </xf>
    <xf numFmtId="10" fontId="11" fillId="0" borderId="38" xfId="0" applyNumberFormat="1" applyFont="1" applyBorder="1" applyAlignment="1">
      <alignment horizontal="center"/>
    </xf>
    <xf numFmtId="10" fontId="10" fillId="0" borderId="30" xfId="0" applyNumberFormat="1" applyFont="1" applyBorder="1" applyAlignment="1">
      <alignment horizontal="center"/>
    </xf>
    <xf numFmtId="10" fontId="10" fillId="0" borderId="31" xfId="0" applyNumberFormat="1" applyFont="1" applyBorder="1" applyAlignment="1">
      <alignment horizontal="center"/>
    </xf>
    <xf numFmtId="10" fontId="10" fillId="0" borderId="33" xfId="0" applyNumberFormat="1" applyFont="1" applyBorder="1" applyAlignment="1">
      <alignment horizontal="center"/>
    </xf>
    <xf numFmtId="10" fontId="10" fillId="0" borderId="34" xfId="0" applyNumberFormat="1" applyFont="1" applyBorder="1" applyAlignment="1">
      <alignment horizontal="center"/>
    </xf>
    <xf numFmtId="10" fontId="10" fillId="3" borderId="33" xfId="0" applyNumberFormat="1" applyFont="1" applyFill="1" applyBorder="1" applyAlignment="1">
      <alignment horizontal="center"/>
    </xf>
    <xf numFmtId="10" fontId="10" fillId="3" borderId="34" xfId="0" applyNumberFormat="1" applyFont="1" applyFill="1" applyBorder="1" applyAlignment="1">
      <alignment horizontal="center"/>
    </xf>
    <xf numFmtId="10" fontId="11" fillId="0" borderId="35" xfId="0" applyNumberFormat="1" applyFont="1" applyBorder="1" applyAlignment="1">
      <alignment horizontal="center"/>
    </xf>
    <xf numFmtId="10" fontId="11" fillId="0" borderId="36" xfId="0" applyNumberFormat="1" applyFont="1" applyBorder="1" applyAlignment="1">
      <alignment horizontal="center"/>
    </xf>
    <xf numFmtId="10" fontId="11" fillId="0" borderId="37" xfId="0" applyNumberFormat="1" applyFont="1" applyBorder="1" applyAlignment="1">
      <alignment horizontal="center"/>
    </xf>
    <xf numFmtId="0" fontId="11" fillId="0" borderId="32" xfId="0" applyFont="1" applyBorder="1" applyAlignment="1">
      <alignment horizontal="center" wrapText="1"/>
    </xf>
    <xf numFmtId="0" fontId="11" fillId="0" borderId="33" xfId="0" applyFont="1" applyBorder="1" applyAlignment="1">
      <alignment horizontal="center" wrapText="1"/>
    </xf>
    <xf numFmtId="0" fontId="11" fillId="0" borderId="34" xfId="0" applyFont="1" applyBorder="1" applyAlignment="1">
      <alignment horizontal="center" wrapText="1"/>
    </xf>
    <xf numFmtId="10" fontId="10" fillId="0" borderId="35" xfId="0" applyNumberFormat="1" applyFont="1" applyBorder="1" applyAlignment="1">
      <alignment horizontal="center"/>
    </xf>
    <xf numFmtId="10" fontId="10" fillId="0" borderId="36" xfId="0" applyNumberFormat="1" applyFont="1" applyBorder="1" applyAlignment="1">
      <alignment horizontal="center"/>
    </xf>
    <xf numFmtId="10" fontId="10" fillId="0" borderId="37" xfId="0" applyNumberFormat="1" applyFont="1" applyBorder="1" applyAlignment="1">
      <alignment horizontal="center"/>
    </xf>
    <xf numFmtId="0" fontId="10" fillId="0" borderId="0" xfId="0" applyFont="1" applyAlignment="1">
      <alignment horizontal="left"/>
    </xf>
    <xf numFmtId="0" fontId="12" fillId="0" borderId="40" xfId="0" applyFont="1" applyBorder="1" applyAlignment="1">
      <alignment horizontal="center"/>
    </xf>
    <xf numFmtId="0" fontId="12" fillId="0" borderId="4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right" vertical="center"/>
    </xf>
    <xf numFmtId="0" fontId="10" fillId="0" borderId="43" xfId="0" applyFont="1" applyBorder="1" applyAlignment="1">
      <alignment horizont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0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4" fontId="4" fillId="0" borderId="3" xfId="0" applyNumberFormat="1" applyFont="1" applyFill="1" applyBorder="1" applyAlignment="1">
      <alignment horizontal="center" vertical="center"/>
    </xf>
    <xf numFmtId="4" fontId="4" fillId="0" borderId="5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3">
    <cellStyle name="Moeda" xfId="1" builtinId="4"/>
    <cellStyle name="Normal" xfId="0" builtinId="0"/>
    <cellStyle name="Separador de milhares 2" xfId="2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2" name="Imagem 1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2" name="Imagem 1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3" name="Imagem 2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2" name="Imagem 1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3" name="Imagem 2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4" name="Imagem 3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2" name="Imagem 1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3" name="Imagem 2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257176</xdr:colOff>
      <xdr:row>0</xdr:row>
      <xdr:rowOff>269112</xdr:rowOff>
    </xdr:from>
    <xdr:ext cx="1693023" cy="1178687"/>
    <xdr:pic>
      <xdr:nvPicPr>
        <xdr:cNvPr id="2" name="Imagem 1">
          <a:extLst>
            <a:ext uri="{FF2B5EF4-FFF2-40B4-BE49-F238E27FC236}">
              <a16:creationId xmlns:a16="http://schemas.microsoft.com/office/drawing/2014/main" id="{7C535964-2B87-4352-A607-F5FDC0DDF39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257176" y="269112"/>
          <a:ext cx="1693023" cy="1178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2" name="Imagem 1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3" name="Imagem 2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2" name="Imagem 1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3" name="Imagem 2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topLeftCell="A7" zoomScaleNormal="100" workbookViewId="0">
      <selection activeCell="G17" sqref="G17:G18"/>
    </sheetView>
  </sheetViews>
  <sheetFormatPr defaultColWidth="9.109375" defaultRowHeight="12" x14ac:dyDescent="0.25"/>
  <cols>
    <col min="1" max="1" width="6.109375" style="1" customWidth="1"/>
    <col min="2" max="2" width="9.88671875" style="1" customWidth="1"/>
    <col min="3" max="3" width="5.5546875" style="1" customWidth="1"/>
    <col min="4" max="4" width="72.44140625" style="1" customWidth="1"/>
    <col min="5" max="5" width="8.109375" style="1" customWidth="1"/>
    <col min="6" max="6" width="8.5546875" style="1" customWidth="1"/>
    <col min="7" max="7" width="11.44140625" style="1" customWidth="1"/>
    <col min="8" max="8" width="13.109375" style="1" customWidth="1"/>
    <col min="9" max="9" width="13.44140625" style="1" bestFit="1" customWidth="1"/>
    <col min="10" max="16384" width="9.109375" style="1"/>
  </cols>
  <sheetData>
    <row r="1" spans="1:17" ht="17.25" customHeight="1" x14ac:dyDescent="0.25">
      <c r="A1" s="59"/>
      <c r="B1" s="60"/>
      <c r="C1" s="61"/>
      <c r="D1" s="65" t="s">
        <v>9</v>
      </c>
      <c r="E1" s="66"/>
      <c r="F1" s="66"/>
      <c r="G1" s="66"/>
      <c r="H1" s="67"/>
    </row>
    <row r="2" spans="1:17" ht="16.5" customHeight="1" x14ac:dyDescent="0.25">
      <c r="A2" s="59"/>
      <c r="B2" s="60"/>
      <c r="C2" s="61"/>
      <c r="D2" s="68" t="s">
        <v>59</v>
      </c>
      <c r="E2" s="69"/>
      <c r="F2" s="69"/>
      <c r="G2" s="69"/>
      <c r="H2" s="70"/>
    </row>
    <row r="3" spans="1:17" ht="20.25" customHeight="1" x14ac:dyDescent="0.25">
      <c r="A3" s="59"/>
      <c r="B3" s="60"/>
      <c r="C3" s="61"/>
      <c r="D3" s="71" t="s">
        <v>76</v>
      </c>
      <c r="E3" s="72"/>
      <c r="F3" s="72"/>
      <c r="G3" s="72"/>
      <c r="H3" s="73"/>
    </row>
    <row r="4" spans="1:17" ht="17.25" customHeight="1" x14ac:dyDescent="0.25">
      <c r="A4" s="59"/>
      <c r="B4" s="60"/>
      <c r="C4" s="61"/>
      <c r="D4" s="71" t="s">
        <v>78</v>
      </c>
      <c r="E4" s="72"/>
      <c r="F4" s="72"/>
      <c r="G4" s="72"/>
      <c r="H4" s="73"/>
    </row>
    <row r="5" spans="1:17" ht="15.75" customHeight="1" x14ac:dyDescent="0.25">
      <c r="A5" s="59"/>
      <c r="B5" s="60"/>
      <c r="C5" s="61"/>
      <c r="D5" s="65" t="s">
        <v>0</v>
      </c>
      <c r="E5" s="66"/>
      <c r="F5" s="66"/>
      <c r="G5" s="66"/>
      <c r="H5" s="67"/>
    </row>
    <row r="6" spans="1:17" ht="17.25" customHeight="1" x14ac:dyDescent="0.25">
      <c r="A6" s="62"/>
      <c r="B6" s="63"/>
      <c r="C6" s="64"/>
      <c r="D6" s="74" t="s">
        <v>107</v>
      </c>
      <c r="E6" s="75"/>
      <c r="F6" s="75"/>
      <c r="G6" s="75"/>
      <c r="H6" s="76"/>
    </row>
    <row r="7" spans="1:17" ht="21.75" customHeight="1" x14ac:dyDescent="0.25">
      <c r="A7" s="16" t="s">
        <v>1</v>
      </c>
      <c r="B7" s="16" t="s">
        <v>2</v>
      </c>
      <c r="C7" s="16" t="s">
        <v>3</v>
      </c>
      <c r="D7" s="16" t="s">
        <v>4</v>
      </c>
      <c r="E7" s="16" t="s">
        <v>5</v>
      </c>
      <c r="F7" s="16" t="s">
        <v>6</v>
      </c>
      <c r="G7" s="18" t="s">
        <v>7</v>
      </c>
      <c r="H7" s="16" t="s">
        <v>8</v>
      </c>
      <c r="L7" s="2"/>
      <c r="M7" s="2"/>
      <c r="N7" s="2"/>
      <c r="O7" s="2"/>
      <c r="P7" s="2"/>
      <c r="Q7" s="2"/>
    </row>
    <row r="8" spans="1:17" s="14" customFormat="1" ht="24" customHeight="1" x14ac:dyDescent="0.3">
      <c r="A8" s="43"/>
      <c r="B8" s="43"/>
      <c r="C8" s="44" t="s">
        <v>14</v>
      </c>
      <c r="D8" s="44" t="s">
        <v>15</v>
      </c>
      <c r="E8" s="43"/>
      <c r="F8" s="43"/>
      <c r="G8" s="45"/>
      <c r="H8" s="46">
        <f>SUM(H9:H11)</f>
        <v>31014.375</v>
      </c>
    </row>
    <row r="9" spans="1:17" s="15" customFormat="1" ht="27" customHeight="1" x14ac:dyDescent="0.3">
      <c r="A9" s="42" t="s">
        <v>60</v>
      </c>
      <c r="B9" s="26" t="s">
        <v>80</v>
      </c>
      <c r="C9" s="35" t="s">
        <v>16</v>
      </c>
      <c r="D9" s="48" t="s">
        <v>81</v>
      </c>
      <c r="E9" s="49" t="s">
        <v>12</v>
      </c>
      <c r="F9" s="24">
        <v>525</v>
      </c>
      <c r="G9" s="21">
        <v>24.87</v>
      </c>
      <c r="H9" s="20">
        <f>G9*F9</f>
        <v>13056.75</v>
      </c>
    </row>
    <row r="10" spans="1:17" s="15" customFormat="1" ht="23.25" customHeight="1" x14ac:dyDescent="0.3">
      <c r="A10" s="42" t="s">
        <v>60</v>
      </c>
      <c r="B10" s="19" t="s">
        <v>83</v>
      </c>
      <c r="C10" s="35" t="s">
        <v>19</v>
      </c>
      <c r="D10" s="41" t="s">
        <v>84</v>
      </c>
      <c r="E10" s="50" t="s">
        <v>13</v>
      </c>
      <c r="F10" s="24">
        <v>78.75</v>
      </c>
      <c r="G10" s="25">
        <v>226.7</v>
      </c>
      <c r="H10" s="20">
        <f t="shared" ref="H10" si="0">G10*F10</f>
        <v>17852.625</v>
      </c>
    </row>
    <row r="11" spans="1:17" s="15" customFormat="1" ht="23.25" customHeight="1" x14ac:dyDescent="0.3">
      <c r="A11" s="42" t="s">
        <v>60</v>
      </c>
      <c r="B11" s="19" t="s">
        <v>108</v>
      </c>
      <c r="C11" s="35" t="s">
        <v>21</v>
      </c>
      <c r="D11" s="41" t="s">
        <v>109</v>
      </c>
      <c r="E11" s="49" t="s">
        <v>12</v>
      </c>
      <c r="F11" s="24">
        <v>525</v>
      </c>
      <c r="G11" s="25">
        <v>0.2</v>
      </c>
      <c r="H11" s="20">
        <f>G11*F11</f>
        <v>105</v>
      </c>
    </row>
    <row r="12" spans="1:17" s="14" customFormat="1" ht="16.5" customHeight="1" x14ac:dyDescent="0.3">
      <c r="A12" s="17"/>
      <c r="B12" s="17"/>
      <c r="C12" s="16" t="s">
        <v>17</v>
      </c>
      <c r="D12" s="16" t="s">
        <v>65</v>
      </c>
      <c r="E12" s="17"/>
      <c r="F12" s="17"/>
      <c r="G12" s="17"/>
      <c r="H12" s="32">
        <f>SUM(H13:H18)</f>
        <v>75974.753199999992</v>
      </c>
    </row>
    <row r="13" spans="1:17" s="39" customFormat="1" ht="19.5" customHeight="1" x14ac:dyDescent="0.3">
      <c r="A13" s="23" t="s">
        <v>60</v>
      </c>
      <c r="B13" s="23" t="s">
        <v>61</v>
      </c>
      <c r="C13" s="22" t="s">
        <v>18</v>
      </c>
      <c r="D13" s="33" t="s">
        <v>62</v>
      </c>
      <c r="E13" s="37" t="s">
        <v>23</v>
      </c>
      <c r="F13" s="24">
        <v>300</v>
      </c>
      <c r="G13" s="34">
        <v>55.01</v>
      </c>
      <c r="H13" s="20">
        <f>G13*F13</f>
        <v>16503</v>
      </c>
    </row>
    <row r="14" spans="1:17" s="15" customFormat="1" ht="21.75" customHeight="1" x14ac:dyDescent="0.3">
      <c r="A14" s="23" t="s">
        <v>60</v>
      </c>
      <c r="B14" s="23" t="s">
        <v>64</v>
      </c>
      <c r="C14" s="22" t="s">
        <v>66</v>
      </c>
      <c r="D14" s="27" t="s">
        <v>82</v>
      </c>
      <c r="E14" s="37" t="s">
        <v>13</v>
      </c>
      <c r="F14" s="29">
        <v>4.5</v>
      </c>
      <c r="G14" s="28">
        <v>780.5</v>
      </c>
      <c r="H14" s="20">
        <f>G14*F14</f>
        <v>3512.25</v>
      </c>
      <c r="I14" s="38"/>
    </row>
    <row r="15" spans="1:17" s="15" customFormat="1" ht="21.75" customHeight="1" x14ac:dyDescent="0.3">
      <c r="A15" s="23" t="s">
        <v>60</v>
      </c>
      <c r="B15" s="23" t="s">
        <v>64</v>
      </c>
      <c r="C15" s="22" t="s">
        <v>67</v>
      </c>
      <c r="D15" s="27" t="s">
        <v>70</v>
      </c>
      <c r="E15" s="37" t="s">
        <v>13</v>
      </c>
      <c r="F15" s="29">
        <v>1.4</v>
      </c>
      <c r="G15" s="28">
        <v>780.5</v>
      </c>
      <c r="H15" s="20">
        <f>G15*F15</f>
        <v>1092.6999999999998</v>
      </c>
      <c r="I15" s="38"/>
    </row>
    <row r="16" spans="1:17" s="15" customFormat="1" ht="27.75" customHeight="1" x14ac:dyDescent="0.3">
      <c r="A16" s="23" t="s">
        <v>60</v>
      </c>
      <c r="B16" s="30" t="s">
        <v>71</v>
      </c>
      <c r="C16" s="22" t="s">
        <v>68</v>
      </c>
      <c r="D16" s="31" t="s">
        <v>72</v>
      </c>
      <c r="E16" s="37" t="s">
        <v>12</v>
      </c>
      <c r="F16" s="24">
        <v>525</v>
      </c>
      <c r="G16" s="28">
        <v>97.94</v>
      </c>
      <c r="H16" s="20">
        <f t="shared" ref="H16" si="1">G16*F16</f>
        <v>51418.5</v>
      </c>
      <c r="I16" s="38"/>
    </row>
    <row r="17" spans="1:9" s="15" customFormat="1" ht="27.75" customHeight="1" x14ac:dyDescent="0.3">
      <c r="A17" s="23" t="s">
        <v>60</v>
      </c>
      <c r="B17" s="54" t="s">
        <v>111</v>
      </c>
      <c r="C17" s="22" t="s">
        <v>69</v>
      </c>
      <c r="D17" s="55" t="s">
        <v>112</v>
      </c>
      <c r="E17" s="37" t="s">
        <v>12</v>
      </c>
      <c r="F17" s="24">
        <v>0.72</v>
      </c>
      <c r="G17" s="28">
        <v>983.06</v>
      </c>
      <c r="H17" s="20">
        <f t="shared" ref="H17:H18" si="2">G17*F17</f>
        <v>707.80319999999995</v>
      </c>
      <c r="I17" s="38"/>
    </row>
    <row r="18" spans="1:9" s="15" customFormat="1" ht="19.5" customHeight="1" x14ac:dyDescent="0.3">
      <c r="A18" s="23" t="s">
        <v>60</v>
      </c>
      <c r="B18" s="54" t="s">
        <v>113</v>
      </c>
      <c r="C18" s="22" t="s">
        <v>110</v>
      </c>
      <c r="D18" s="55" t="s">
        <v>114</v>
      </c>
      <c r="E18" s="56" t="s">
        <v>5</v>
      </c>
      <c r="F18" s="24">
        <v>2</v>
      </c>
      <c r="G18" s="28">
        <v>1370.25</v>
      </c>
      <c r="H18" s="20">
        <f t="shared" si="2"/>
        <v>2740.5</v>
      </c>
      <c r="I18" s="38"/>
    </row>
    <row r="19" spans="1:9" s="39" customFormat="1" ht="19.5" customHeight="1" x14ac:dyDescent="0.3">
      <c r="A19" s="57" t="s">
        <v>20</v>
      </c>
      <c r="B19" s="58"/>
      <c r="C19" s="58"/>
      <c r="D19" s="58"/>
      <c r="E19" s="58"/>
      <c r="F19" s="58"/>
      <c r="G19" s="58"/>
      <c r="H19" s="40">
        <f>H12+H8</f>
        <v>106989.12819999999</v>
      </c>
    </row>
    <row r="20" spans="1:9" s="39" customFormat="1" ht="19.5" customHeight="1" x14ac:dyDescent="0.3">
      <c r="A20" s="57" t="s">
        <v>73</v>
      </c>
      <c r="B20" s="58"/>
      <c r="C20" s="58"/>
      <c r="D20" s="58"/>
      <c r="E20" s="58"/>
      <c r="F20" s="58"/>
      <c r="G20" s="47">
        <v>0.25</v>
      </c>
      <c r="H20" s="40">
        <f>G20*H19</f>
        <v>26747.282049999998</v>
      </c>
    </row>
    <row r="21" spans="1:9" s="39" customFormat="1" ht="19.5" customHeight="1" x14ac:dyDescent="0.3">
      <c r="A21" s="57" t="s">
        <v>20</v>
      </c>
      <c r="B21" s="58"/>
      <c r="C21" s="58"/>
      <c r="D21" s="58"/>
      <c r="E21" s="58"/>
      <c r="F21" s="58"/>
      <c r="G21" s="58"/>
      <c r="H21" s="40">
        <f>H20+H19</f>
        <v>133736.41024999999</v>
      </c>
    </row>
    <row r="26" spans="1:9" x14ac:dyDescent="0.25">
      <c r="D26" s="3" t="s">
        <v>10</v>
      </c>
    </row>
    <row r="27" spans="1:9" x14ac:dyDescent="0.25">
      <c r="D27" s="3" t="s">
        <v>11</v>
      </c>
    </row>
    <row r="28" spans="1:9" x14ac:dyDescent="0.25">
      <c r="D28" s="3" t="s">
        <v>22</v>
      </c>
    </row>
  </sheetData>
  <mergeCells count="10">
    <mergeCell ref="A21:G21"/>
    <mergeCell ref="A20:F20"/>
    <mergeCell ref="A19:G19"/>
    <mergeCell ref="A1:C6"/>
    <mergeCell ref="D1:H1"/>
    <mergeCell ref="D2:H2"/>
    <mergeCell ref="D3:H3"/>
    <mergeCell ref="D4:H4"/>
    <mergeCell ref="D5:H5"/>
    <mergeCell ref="D6:H6"/>
  </mergeCells>
  <printOptions horizontalCentered="1"/>
  <pageMargins left="0.23622047244094491" right="0.23622047244094491" top="0.74803149606299213" bottom="0.35433070866141736" header="0.31496062992125984" footer="0.31496062992125984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topLeftCell="A7" workbookViewId="0">
      <selection activeCell="G13" sqref="G13:G15"/>
    </sheetView>
  </sheetViews>
  <sheetFormatPr defaultColWidth="9.109375" defaultRowHeight="12" x14ac:dyDescent="0.25"/>
  <cols>
    <col min="1" max="1" width="6.109375" style="1" customWidth="1"/>
    <col min="2" max="2" width="9.88671875" style="1" customWidth="1"/>
    <col min="3" max="3" width="5.5546875" style="1" customWidth="1"/>
    <col min="4" max="4" width="72.44140625" style="1" customWidth="1"/>
    <col min="5" max="5" width="8.109375" style="1" customWidth="1"/>
    <col min="6" max="6" width="8.5546875" style="1" customWidth="1"/>
    <col min="7" max="7" width="11.44140625" style="1" customWidth="1"/>
    <col min="8" max="8" width="13.109375" style="1" customWidth="1"/>
    <col min="9" max="9" width="13.44140625" style="1" bestFit="1" customWidth="1"/>
    <col min="10" max="16384" width="9.109375" style="1"/>
  </cols>
  <sheetData>
    <row r="1" spans="1:17" ht="17.25" customHeight="1" x14ac:dyDescent="0.25">
      <c r="A1" s="59"/>
      <c r="B1" s="60"/>
      <c r="C1" s="61"/>
      <c r="D1" s="65" t="s">
        <v>9</v>
      </c>
      <c r="E1" s="66"/>
      <c r="F1" s="66"/>
      <c r="G1" s="66"/>
      <c r="H1" s="67"/>
    </row>
    <row r="2" spans="1:17" ht="16.5" customHeight="1" x14ac:dyDescent="0.25">
      <c r="A2" s="59"/>
      <c r="B2" s="60"/>
      <c r="C2" s="61"/>
      <c r="D2" s="68" t="s">
        <v>59</v>
      </c>
      <c r="E2" s="69"/>
      <c r="F2" s="69"/>
      <c r="G2" s="69"/>
      <c r="H2" s="70"/>
    </row>
    <row r="3" spans="1:17" ht="20.25" customHeight="1" x14ac:dyDescent="0.25">
      <c r="A3" s="59"/>
      <c r="B3" s="60"/>
      <c r="C3" s="61"/>
      <c r="D3" s="71" t="s">
        <v>76</v>
      </c>
      <c r="E3" s="72"/>
      <c r="F3" s="72"/>
      <c r="G3" s="72"/>
      <c r="H3" s="73"/>
    </row>
    <row r="4" spans="1:17" ht="17.25" customHeight="1" x14ac:dyDescent="0.25">
      <c r="A4" s="59"/>
      <c r="B4" s="60"/>
      <c r="C4" s="61"/>
      <c r="D4" s="71" t="s">
        <v>85</v>
      </c>
      <c r="E4" s="72"/>
      <c r="F4" s="72"/>
      <c r="G4" s="72"/>
      <c r="H4" s="73"/>
    </row>
    <row r="5" spans="1:17" ht="15.75" customHeight="1" x14ac:dyDescent="0.25">
      <c r="A5" s="59"/>
      <c r="B5" s="60"/>
      <c r="C5" s="61"/>
      <c r="D5" s="65" t="s">
        <v>0</v>
      </c>
      <c r="E5" s="66"/>
      <c r="F5" s="66"/>
      <c r="G5" s="66"/>
      <c r="H5" s="67"/>
    </row>
    <row r="6" spans="1:17" ht="17.25" customHeight="1" x14ac:dyDescent="0.25">
      <c r="A6" s="62"/>
      <c r="B6" s="63"/>
      <c r="C6" s="64"/>
      <c r="D6" s="74" t="s">
        <v>107</v>
      </c>
      <c r="E6" s="75"/>
      <c r="F6" s="75"/>
      <c r="G6" s="75"/>
      <c r="H6" s="76"/>
    </row>
    <row r="7" spans="1:17" ht="21.75" customHeight="1" x14ac:dyDescent="0.25">
      <c r="A7" s="16" t="s">
        <v>1</v>
      </c>
      <c r="B7" s="16" t="s">
        <v>2</v>
      </c>
      <c r="C7" s="16" t="s">
        <v>3</v>
      </c>
      <c r="D7" s="16" t="s">
        <v>4</v>
      </c>
      <c r="E7" s="16" t="s">
        <v>5</v>
      </c>
      <c r="F7" s="16" t="s">
        <v>6</v>
      </c>
      <c r="G7" s="18" t="s">
        <v>7</v>
      </c>
      <c r="H7" s="16" t="s">
        <v>8</v>
      </c>
      <c r="L7" s="2"/>
      <c r="M7" s="2"/>
      <c r="N7" s="2"/>
      <c r="O7" s="2"/>
      <c r="P7" s="2"/>
      <c r="Q7" s="2"/>
    </row>
    <row r="8" spans="1:17" s="14" customFormat="1" ht="24" customHeight="1" x14ac:dyDescent="0.3">
      <c r="A8" s="43"/>
      <c r="B8" s="43"/>
      <c r="C8" s="44" t="s">
        <v>14</v>
      </c>
      <c r="D8" s="44" t="s">
        <v>15</v>
      </c>
      <c r="E8" s="43"/>
      <c r="F8" s="43"/>
      <c r="G8" s="45"/>
      <c r="H8" s="46">
        <f>SUM(H9:H11)</f>
        <v>24397.974999999999</v>
      </c>
    </row>
    <row r="9" spans="1:17" s="15" customFormat="1" ht="27" customHeight="1" x14ac:dyDescent="0.3">
      <c r="A9" s="42" t="s">
        <v>60</v>
      </c>
      <c r="B9" s="26" t="s">
        <v>80</v>
      </c>
      <c r="C9" s="35" t="s">
        <v>16</v>
      </c>
      <c r="D9" s="48" t="s">
        <v>81</v>
      </c>
      <c r="E9" s="49" t="s">
        <v>12</v>
      </c>
      <c r="F9" s="24">
        <v>413</v>
      </c>
      <c r="G9" s="21">
        <v>24.87</v>
      </c>
      <c r="H9" s="20">
        <f>G9*F9</f>
        <v>10271.310000000001</v>
      </c>
    </row>
    <row r="10" spans="1:17" s="15" customFormat="1" ht="23.25" customHeight="1" x14ac:dyDescent="0.3">
      <c r="A10" s="42" t="s">
        <v>60</v>
      </c>
      <c r="B10" s="19" t="s">
        <v>83</v>
      </c>
      <c r="C10" s="35" t="s">
        <v>19</v>
      </c>
      <c r="D10" s="41" t="s">
        <v>84</v>
      </c>
      <c r="E10" s="50" t="s">
        <v>13</v>
      </c>
      <c r="F10" s="24">
        <v>61.95</v>
      </c>
      <c r="G10" s="25">
        <v>226.7</v>
      </c>
      <c r="H10" s="20">
        <f t="shared" ref="H10" si="0">G10*F10</f>
        <v>14044.065000000001</v>
      </c>
    </row>
    <row r="11" spans="1:17" s="15" customFormat="1" ht="23.25" customHeight="1" x14ac:dyDescent="0.3">
      <c r="A11" s="42" t="s">
        <v>60</v>
      </c>
      <c r="B11" s="19" t="s">
        <v>108</v>
      </c>
      <c r="C11" s="35" t="s">
        <v>21</v>
      </c>
      <c r="D11" s="41" t="s">
        <v>109</v>
      </c>
      <c r="E11" s="49" t="s">
        <v>12</v>
      </c>
      <c r="F11" s="24">
        <v>413</v>
      </c>
      <c r="G11" s="25">
        <v>0.2</v>
      </c>
      <c r="H11" s="20">
        <f t="shared" ref="H11" si="1">G11*F11</f>
        <v>82.600000000000009</v>
      </c>
    </row>
    <row r="12" spans="1:17" s="14" customFormat="1" ht="16.5" customHeight="1" x14ac:dyDescent="0.3">
      <c r="A12" s="17"/>
      <c r="B12" s="17"/>
      <c r="C12" s="16" t="s">
        <v>17</v>
      </c>
      <c r="D12" s="16" t="s">
        <v>65</v>
      </c>
      <c r="E12" s="17"/>
      <c r="F12" s="17"/>
      <c r="G12" s="17"/>
      <c r="H12" s="32">
        <f>SUM(H13:H17)</f>
        <v>57918.7016</v>
      </c>
    </row>
    <row r="13" spans="1:17" s="39" customFormat="1" ht="19.5" customHeight="1" x14ac:dyDescent="0.3">
      <c r="A13" s="23" t="s">
        <v>60</v>
      </c>
      <c r="B13" s="23" t="s">
        <v>61</v>
      </c>
      <c r="C13" s="22" t="s">
        <v>18</v>
      </c>
      <c r="D13" s="33" t="s">
        <v>62</v>
      </c>
      <c r="E13" s="37" t="s">
        <v>23</v>
      </c>
      <c r="F13" s="24">
        <v>236</v>
      </c>
      <c r="G13" s="34">
        <v>55.01</v>
      </c>
      <c r="H13" s="20">
        <f>G13*F13</f>
        <v>12982.359999999999</v>
      </c>
    </row>
    <row r="14" spans="1:17" s="15" customFormat="1" ht="21.75" customHeight="1" x14ac:dyDescent="0.3">
      <c r="A14" s="23" t="s">
        <v>60</v>
      </c>
      <c r="B14" s="23" t="s">
        <v>64</v>
      </c>
      <c r="C14" s="22" t="s">
        <v>66</v>
      </c>
      <c r="D14" s="27" t="s">
        <v>82</v>
      </c>
      <c r="E14" s="37" t="s">
        <v>13</v>
      </c>
      <c r="F14" s="29">
        <v>3.54</v>
      </c>
      <c r="G14" s="28">
        <v>780.5</v>
      </c>
      <c r="H14" s="20">
        <f>G14*F14</f>
        <v>2762.9700000000003</v>
      </c>
      <c r="I14" s="38"/>
    </row>
    <row r="15" spans="1:17" s="15" customFormat="1" ht="27.75" customHeight="1" x14ac:dyDescent="0.3">
      <c r="A15" s="23" t="s">
        <v>60</v>
      </c>
      <c r="B15" s="30" t="s">
        <v>71</v>
      </c>
      <c r="C15" s="22" t="s">
        <v>67</v>
      </c>
      <c r="D15" s="31" t="s">
        <v>72</v>
      </c>
      <c r="E15" s="37" t="s">
        <v>12</v>
      </c>
      <c r="F15" s="24">
        <v>413</v>
      </c>
      <c r="G15" s="28">
        <v>97.94</v>
      </c>
      <c r="H15" s="20">
        <f>G15*F15</f>
        <v>40449.22</v>
      </c>
      <c r="I15" s="38"/>
    </row>
    <row r="16" spans="1:17" s="15" customFormat="1" ht="27.75" customHeight="1" x14ac:dyDescent="0.3">
      <c r="A16" s="23" t="s">
        <v>60</v>
      </c>
      <c r="B16" s="30" t="s">
        <v>111</v>
      </c>
      <c r="C16" s="22" t="s">
        <v>68</v>
      </c>
      <c r="D16" s="31" t="s">
        <v>115</v>
      </c>
      <c r="E16" s="37" t="s">
        <v>12</v>
      </c>
      <c r="F16" s="24">
        <v>0.36</v>
      </c>
      <c r="G16" s="28">
        <v>983.06</v>
      </c>
      <c r="H16" s="20">
        <f t="shared" ref="H16:H17" si="2">G16*F16</f>
        <v>353.90159999999997</v>
      </c>
      <c r="I16" s="38"/>
    </row>
    <row r="17" spans="1:9" s="15" customFormat="1" ht="27.75" customHeight="1" x14ac:dyDescent="0.3">
      <c r="A17" s="23" t="s">
        <v>60</v>
      </c>
      <c r="B17" s="30" t="s">
        <v>113</v>
      </c>
      <c r="C17" s="22" t="s">
        <v>69</v>
      </c>
      <c r="D17" s="31" t="s">
        <v>116</v>
      </c>
      <c r="E17" s="37" t="s">
        <v>5</v>
      </c>
      <c r="F17" s="24">
        <v>1</v>
      </c>
      <c r="G17" s="28">
        <v>1370.25</v>
      </c>
      <c r="H17" s="20">
        <f t="shared" si="2"/>
        <v>1370.25</v>
      </c>
      <c r="I17" s="38"/>
    </row>
    <row r="18" spans="1:9" s="39" customFormat="1" ht="19.5" customHeight="1" x14ac:dyDescent="0.3">
      <c r="A18" s="57" t="s">
        <v>20</v>
      </c>
      <c r="B18" s="58"/>
      <c r="C18" s="58"/>
      <c r="D18" s="58"/>
      <c r="E18" s="58"/>
      <c r="F18" s="58"/>
      <c r="G18" s="58"/>
      <c r="H18" s="40">
        <f>H12+H8</f>
        <v>82316.676600000006</v>
      </c>
    </row>
    <row r="19" spans="1:9" s="39" customFormat="1" ht="19.5" customHeight="1" x14ac:dyDescent="0.3">
      <c r="A19" s="57" t="s">
        <v>73</v>
      </c>
      <c r="B19" s="58"/>
      <c r="C19" s="58"/>
      <c r="D19" s="58"/>
      <c r="E19" s="58"/>
      <c r="F19" s="58"/>
      <c r="G19" s="47">
        <v>0.25</v>
      </c>
      <c r="H19" s="40">
        <f>G19*H18</f>
        <v>20579.169150000002</v>
      </c>
    </row>
    <row r="20" spans="1:9" s="39" customFormat="1" ht="19.5" customHeight="1" x14ac:dyDescent="0.3">
      <c r="A20" s="57" t="s">
        <v>20</v>
      </c>
      <c r="B20" s="58"/>
      <c r="C20" s="58"/>
      <c r="D20" s="58"/>
      <c r="E20" s="58"/>
      <c r="F20" s="58"/>
      <c r="G20" s="58"/>
      <c r="H20" s="40">
        <f>H19+H18</f>
        <v>102895.84575000001</v>
      </c>
    </row>
    <row r="25" spans="1:9" x14ac:dyDescent="0.25">
      <c r="D25" s="3" t="s">
        <v>10</v>
      </c>
    </row>
    <row r="26" spans="1:9" x14ac:dyDescent="0.25">
      <c r="D26" s="3" t="s">
        <v>11</v>
      </c>
    </row>
    <row r="27" spans="1:9" x14ac:dyDescent="0.25">
      <c r="D27" s="3" t="s">
        <v>22</v>
      </c>
    </row>
  </sheetData>
  <mergeCells count="10">
    <mergeCell ref="A18:G18"/>
    <mergeCell ref="A19:F19"/>
    <mergeCell ref="A20:G20"/>
    <mergeCell ref="A1:C6"/>
    <mergeCell ref="D1:H1"/>
    <mergeCell ref="D2:H2"/>
    <mergeCell ref="D3:H3"/>
    <mergeCell ref="D4:H4"/>
    <mergeCell ref="D5:H5"/>
    <mergeCell ref="D6:H6"/>
  </mergeCells>
  <pageMargins left="0.511811024" right="0.511811024" top="0.78740157499999996" bottom="0.78740157499999996" header="0.31496062000000002" footer="0.31496062000000002"/>
  <pageSetup paperSize="9" scale="95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opLeftCell="A8" workbookViewId="0">
      <selection activeCell="G13" sqref="G13:G18"/>
    </sheetView>
  </sheetViews>
  <sheetFormatPr defaultColWidth="9.109375" defaultRowHeight="12" x14ac:dyDescent="0.25"/>
  <cols>
    <col min="1" max="1" width="6.109375" style="1" customWidth="1"/>
    <col min="2" max="2" width="9.88671875" style="1" customWidth="1"/>
    <col min="3" max="3" width="5.5546875" style="1" customWidth="1"/>
    <col min="4" max="4" width="72.44140625" style="1" customWidth="1"/>
    <col min="5" max="5" width="8.109375" style="1" customWidth="1"/>
    <col min="6" max="6" width="8.5546875" style="1" customWidth="1"/>
    <col min="7" max="7" width="11.44140625" style="1" customWidth="1"/>
    <col min="8" max="8" width="13.109375" style="1" customWidth="1"/>
    <col min="9" max="9" width="13.44140625" style="1" bestFit="1" customWidth="1"/>
    <col min="10" max="16384" width="9.109375" style="1"/>
  </cols>
  <sheetData>
    <row r="1" spans="1:17" ht="17.25" customHeight="1" x14ac:dyDescent="0.25">
      <c r="A1" s="59"/>
      <c r="B1" s="60"/>
      <c r="C1" s="61"/>
      <c r="D1" s="65" t="s">
        <v>9</v>
      </c>
      <c r="E1" s="66"/>
      <c r="F1" s="66"/>
      <c r="G1" s="66"/>
      <c r="H1" s="67"/>
    </row>
    <row r="2" spans="1:17" ht="16.5" customHeight="1" x14ac:dyDescent="0.25">
      <c r="A2" s="59"/>
      <c r="B2" s="60"/>
      <c r="C2" s="61"/>
      <c r="D2" s="68" t="s">
        <v>59</v>
      </c>
      <c r="E2" s="69"/>
      <c r="F2" s="69"/>
      <c r="G2" s="69"/>
      <c r="H2" s="70"/>
    </row>
    <row r="3" spans="1:17" ht="20.25" customHeight="1" x14ac:dyDescent="0.25">
      <c r="A3" s="59"/>
      <c r="B3" s="60"/>
      <c r="C3" s="61"/>
      <c r="D3" s="71" t="s">
        <v>76</v>
      </c>
      <c r="E3" s="72"/>
      <c r="F3" s="72"/>
      <c r="G3" s="72"/>
      <c r="H3" s="73"/>
    </row>
    <row r="4" spans="1:17" ht="17.25" customHeight="1" x14ac:dyDescent="0.25">
      <c r="A4" s="59"/>
      <c r="B4" s="60"/>
      <c r="C4" s="61"/>
      <c r="D4" s="71" t="s">
        <v>86</v>
      </c>
      <c r="E4" s="72"/>
      <c r="F4" s="72"/>
      <c r="G4" s="72"/>
      <c r="H4" s="73"/>
    </row>
    <row r="5" spans="1:17" ht="15.75" customHeight="1" x14ac:dyDescent="0.25">
      <c r="A5" s="59"/>
      <c r="B5" s="60"/>
      <c r="C5" s="61"/>
      <c r="D5" s="65" t="s">
        <v>0</v>
      </c>
      <c r="E5" s="66"/>
      <c r="F5" s="66"/>
      <c r="G5" s="66"/>
      <c r="H5" s="67"/>
    </row>
    <row r="6" spans="1:17" ht="17.25" customHeight="1" x14ac:dyDescent="0.25">
      <c r="A6" s="62"/>
      <c r="B6" s="63"/>
      <c r="C6" s="64"/>
      <c r="D6" s="74" t="s">
        <v>79</v>
      </c>
      <c r="E6" s="75"/>
      <c r="F6" s="75"/>
      <c r="G6" s="75"/>
      <c r="H6" s="76"/>
    </row>
    <row r="7" spans="1:17" ht="21.75" customHeight="1" x14ac:dyDescent="0.25">
      <c r="A7" s="16" t="s">
        <v>1</v>
      </c>
      <c r="B7" s="16" t="s">
        <v>2</v>
      </c>
      <c r="C7" s="16" t="s">
        <v>3</v>
      </c>
      <c r="D7" s="16" t="s">
        <v>4</v>
      </c>
      <c r="E7" s="16" t="s">
        <v>5</v>
      </c>
      <c r="F7" s="16" t="s">
        <v>6</v>
      </c>
      <c r="G7" s="18" t="s">
        <v>7</v>
      </c>
      <c r="H7" s="16" t="s">
        <v>8</v>
      </c>
      <c r="L7" s="2"/>
      <c r="M7" s="2"/>
      <c r="N7" s="2"/>
      <c r="O7" s="2"/>
      <c r="P7" s="2"/>
      <c r="Q7" s="2"/>
    </row>
    <row r="8" spans="1:17" s="14" customFormat="1" ht="24" customHeight="1" x14ac:dyDescent="0.3">
      <c r="A8" s="43"/>
      <c r="B8" s="43"/>
      <c r="C8" s="44" t="s">
        <v>14</v>
      </c>
      <c r="D8" s="44" t="s">
        <v>15</v>
      </c>
      <c r="E8" s="43"/>
      <c r="F8" s="43"/>
      <c r="G8" s="45"/>
      <c r="H8" s="46">
        <f>SUM(H9:H11)</f>
        <v>31427.9</v>
      </c>
    </row>
    <row r="9" spans="1:17" s="15" customFormat="1" ht="27" customHeight="1" x14ac:dyDescent="0.3">
      <c r="A9" s="42" t="s">
        <v>60</v>
      </c>
      <c r="B9" s="26" t="s">
        <v>80</v>
      </c>
      <c r="C9" s="35" t="s">
        <v>16</v>
      </c>
      <c r="D9" s="48" t="s">
        <v>81</v>
      </c>
      <c r="E9" s="49" t="s">
        <v>12</v>
      </c>
      <c r="F9" s="24">
        <v>532</v>
      </c>
      <c r="G9" s="21">
        <v>24.87</v>
      </c>
      <c r="H9" s="20">
        <f>G9*F9</f>
        <v>13230.84</v>
      </c>
    </row>
    <row r="10" spans="1:17" s="15" customFormat="1" ht="23.25" customHeight="1" x14ac:dyDescent="0.3">
      <c r="A10" s="42" t="s">
        <v>60</v>
      </c>
      <c r="B10" s="19" t="s">
        <v>83</v>
      </c>
      <c r="C10" s="35" t="s">
        <v>19</v>
      </c>
      <c r="D10" s="41" t="s">
        <v>84</v>
      </c>
      <c r="E10" s="50" t="s">
        <v>13</v>
      </c>
      <c r="F10" s="24">
        <v>79.8</v>
      </c>
      <c r="G10" s="25">
        <v>226.7</v>
      </c>
      <c r="H10" s="20">
        <f t="shared" ref="H10:H11" si="0">G10*F10</f>
        <v>18090.66</v>
      </c>
    </row>
    <row r="11" spans="1:17" s="15" customFormat="1" ht="23.25" customHeight="1" x14ac:dyDescent="0.3">
      <c r="A11" s="42" t="s">
        <v>60</v>
      </c>
      <c r="B11" s="19" t="s">
        <v>108</v>
      </c>
      <c r="C11" s="35" t="s">
        <v>21</v>
      </c>
      <c r="D11" s="41" t="s">
        <v>109</v>
      </c>
      <c r="E11" s="49" t="s">
        <v>12</v>
      </c>
      <c r="F11" s="24">
        <v>532</v>
      </c>
      <c r="G11" s="25">
        <v>0.2</v>
      </c>
      <c r="H11" s="20">
        <f t="shared" si="0"/>
        <v>106.4</v>
      </c>
    </row>
    <row r="12" spans="1:17" s="14" customFormat="1" ht="16.5" customHeight="1" x14ac:dyDescent="0.3">
      <c r="A12" s="17"/>
      <c r="B12" s="17"/>
      <c r="C12" s="16" t="s">
        <v>17</v>
      </c>
      <c r="D12" s="16" t="s">
        <v>65</v>
      </c>
      <c r="E12" s="17"/>
      <c r="F12" s="17"/>
      <c r="G12" s="17"/>
      <c r="H12" s="32">
        <f>SUM(H13:H18)</f>
        <v>74656.7016</v>
      </c>
    </row>
    <row r="13" spans="1:17" s="39" customFormat="1" ht="19.5" customHeight="1" x14ac:dyDescent="0.3">
      <c r="A13" s="23" t="s">
        <v>60</v>
      </c>
      <c r="B13" s="23" t="s">
        <v>61</v>
      </c>
      <c r="C13" s="22" t="s">
        <v>18</v>
      </c>
      <c r="D13" s="33" t="s">
        <v>62</v>
      </c>
      <c r="E13" s="37" t="s">
        <v>23</v>
      </c>
      <c r="F13" s="24">
        <v>304</v>
      </c>
      <c r="G13" s="34">
        <v>55.01</v>
      </c>
      <c r="H13" s="20">
        <f>G13*F13</f>
        <v>16723.04</v>
      </c>
    </row>
    <row r="14" spans="1:17" s="15" customFormat="1" ht="21.75" customHeight="1" x14ac:dyDescent="0.3">
      <c r="A14" s="23" t="s">
        <v>60</v>
      </c>
      <c r="B14" s="23" t="s">
        <v>64</v>
      </c>
      <c r="C14" s="22" t="s">
        <v>66</v>
      </c>
      <c r="D14" s="27" t="s">
        <v>82</v>
      </c>
      <c r="E14" s="37" t="s">
        <v>13</v>
      </c>
      <c r="F14" s="29">
        <v>4.5599999999999996</v>
      </c>
      <c r="G14" s="28">
        <v>780.5</v>
      </c>
      <c r="H14" s="20">
        <f>G14*F14</f>
        <v>3559.0799999999995</v>
      </c>
      <c r="I14" s="38"/>
    </row>
    <row r="15" spans="1:17" s="15" customFormat="1" ht="21.75" customHeight="1" x14ac:dyDescent="0.3">
      <c r="A15" s="23" t="s">
        <v>60</v>
      </c>
      <c r="B15" s="23" t="s">
        <v>64</v>
      </c>
      <c r="C15" s="22" t="s">
        <v>67</v>
      </c>
      <c r="D15" s="27" t="s">
        <v>70</v>
      </c>
      <c r="E15" s="37" t="s">
        <v>13</v>
      </c>
      <c r="F15" s="29">
        <v>0.7</v>
      </c>
      <c r="G15" s="28">
        <v>780.5</v>
      </c>
      <c r="H15" s="20">
        <f>G15*F15</f>
        <v>546.34999999999991</v>
      </c>
      <c r="I15" s="38"/>
    </row>
    <row r="16" spans="1:17" s="15" customFormat="1" ht="27.75" customHeight="1" x14ac:dyDescent="0.3">
      <c r="A16" s="23" t="s">
        <v>60</v>
      </c>
      <c r="B16" s="30" t="s">
        <v>71</v>
      </c>
      <c r="C16" s="22" t="s">
        <v>68</v>
      </c>
      <c r="D16" s="31" t="s">
        <v>72</v>
      </c>
      <c r="E16" s="37" t="s">
        <v>12</v>
      </c>
      <c r="F16" s="24">
        <v>532</v>
      </c>
      <c r="G16" s="28">
        <v>97.94</v>
      </c>
      <c r="H16" s="20">
        <f t="shared" ref="H16:H18" si="1">G16*F16</f>
        <v>52104.08</v>
      </c>
      <c r="I16" s="38"/>
    </row>
    <row r="17" spans="1:9" s="15" customFormat="1" ht="27.75" customHeight="1" x14ac:dyDescent="0.3">
      <c r="A17" s="23" t="s">
        <v>60</v>
      </c>
      <c r="B17" s="30" t="s">
        <v>111</v>
      </c>
      <c r="C17" s="22" t="s">
        <v>69</v>
      </c>
      <c r="D17" s="31" t="s">
        <v>115</v>
      </c>
      <c r="E17" s="37" t="s">
        <v>12</v>
      </c>
      <c r="F17" s="24">
        <v>0.36</v>
      </c>
      <c r="G17" s="28">
        <v>983.06</v>
      </c>
      <c r="H17" s="20">
        <f t="shared" si="1"/>
        <v>353.90159999999997</v>
      </c>
      <c r="I17" s="38"/>
    </row>
    <row r="18" spans="1:9" s="15" customFormat="1" ht="27.75" customHeight="1" x14ac:dyDescent="0.3">
      <c r="A18" s="23" t="s">
        <v>60</v>
      </c>
      <c r="B18" s="30" t="s">
        <v>113</v>
      </c>
      <c r="C18" s="22" t="s">
        <v>110</v>
      </c>
      <c r="D18" s="31" t="s">
        <v>116</v>
      </c>
      <c r="E18" s="37" t="s">
        <v>5</v>
      </c>
      <c r="F18" s="24">
        <v>1</v>
      </c>
      <c r="G18" s="28">
        <v>1370.25</v>
      </c>
      <c r="H18" s="20">
        <f t="shared" si="1"/>
        <v>1370.25</v>
      </c>
      <c r="I18" s="38"/>
    </row>
    <row r="19" spans="1:9" s="39" customFormat="1" ht="19.5" customHeight="1" x14ac:dyDescent="0.3">
      <c r="A19" s="57" t="s">
        <v>20</v>
      </c>
      <c r="B19" s="58"/>
      <c r="C19" s="58"/>
      <c r="D19" s="58"/>
      <c r="E19" s="58"/>
      <c r="F19" s="58"/>
      <c r="G19" s="58"/>
      <c r="H19" s="40">
        <f>H12+H8</f>
        <v>106084.60159999999</v>
      </c>
    </row>
    <row r="20" spans="1:9" s="39" customFormat="1" ht="19.5" customHeight="1" x14ac:dyDescent="0.3">
      <c r="A20" s="57" t="s">
        <v>73</v>
      </c>
      <c r="B20" s="58"/>
      <c r="C20" s="58"/>
      <c r="D20" s="58"/>
      <c r="E20" s="58"/>
      <c r="F20" s="58"/>
      <c r="G20" s="47">
        <v>0.25</v>
      </c>
      <c r="H20" s="40">
        <f>G20*H19</f>
        <v>26521.150399999999</v>
      </c>
    </row>
    <row r="21" spans="1:9" s="39" customFormat="1" ht="19.5" customHeight="1" x14ac:dyDescent="0.3">
      <c r="A21" s="57" t="s">
        <v>20</v>
      </c>
      <c r="B21" s="58"/>
      <c r="C21" s="58"/>
      <c r="D21" s="58"/>
      <c r="E21" s="58"/>
      <c r="F21" s="58"/>
      <c r="G21" s="58"/>
      <c r="H21" s="40">
        <f>H20+H19</f>
        <v>132605.75199999998</v>
      </c>
    </row>
    <row r="26" spans="1:9" x14ac:dyDescent="0.25">
      <c r="D26" s="3" t="s">
        <v>10</v>
      </c>
    </row>
    <row r="27" spans="1:9" x14ac:dyDescent="0.25">
      <c r="D27" s="3" t="s">
        <v>11</v>
      </c>
    </row>
    <row r="28" spans="1:9" x14ac:dyDescent="0.25">
      <c r="D28" s="3" t="s">
        <v>22</v>
      </c>
    </row>
  </sheetData>
  <mergeCells count="10">
    <mergeCell ref="A19:G19"/>
    <mergeCell ref="A20:F20"/>
    <mergeCell ref="A21:G21"/>
    <mergeCell ref="A1:C6"/>
    <mergeCell ref="D1:H1"/>
    <mergeCell ref="D2:H2"/>
    <mergeCell ref="D3:H3"/>
    <mergeCell ref="D4:H4"/>
    <mergeCell ref="D5:H5"/>
    <mergeCell ref="D6:H6"/>
  </mergeCells>
  <pageMargins left="0.511811024" right="0.511811024" top="0.78740157499999996" bottom="0.78740157499999996" header="0.31496062000000002" footer="0.31496062000000002"/>
  <pageSetup paperSize="9" scale="95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opLeftCell="A7" workbookViewId="0">
      <selection activeCell="G16" sqref="G16:G18"/>
    </sheetView>
  </sheetViews>
  <sheetFormatPr defaultColWidth="9.109375" defaultRowHeight="12" x14ac:dyDescent="0.25"/>
  <cols>
    <col min="1" max="1" width="6.109375" style="1" customWidth="1"/>
    <col min="2" max="2" width="9.88671875" style="1" customWidth="1"/>
    <col min="3" max="3" width="5.5546875" style="1" customWidth="1"/>
    <col min="4" max="4" width="72.44140625" style="1" customWidth="1"/>
    <col min="5" max="5" width="8.109375" style="1" customWidth="1"/>
    <col min="6" max="6" width="8.5546875" style="1" customWidth="1"/>
    <col min="7" max="7" width="11.44140625" style="1" customWidth="1"/>
    <col min="8" max="8" width="13.109375" style="1" customWidth="1"/>
    <col min="9" max="9" width="13.44140625" style="1" bestFit="1" customWidth="1"/>
    <col min="10" max="16384" width="9.109375" style="1"/>
  </cols>
  <sheetData>
    <row r="1" spans="1:17" ht="17.25" customHeight="1" x14ac:dyDescent="0.25">
      <c r="A1" s="59"/>
      <c r="B1" s="60"/>
      <c r="C1" s="61"/>
      <c r="D1" s="65" t="s">
        <v>9</v>
      </c>
      <c r="E1" s="66"/>
      <c r="F1" s="66"/>
      <c r="G1" s="66"/>
      <c r="H1" s="67"/>
    </row>
    <row r="2" spans="1:17" ht="16.5" customHeight="1" x14ac:dyDescent="0.25">
      <c r="A2" s="59"/>
      <c r="B2" s="60"/>
      <c r="C2" s="61"/>
      <c r="D2" s="68" t="s">
        <v>59</v>
      </c>
      <c r="E2" s="69"/>
      <c r="F2" s="69"/>
      <c r="G2" s="69"/>
      <c r="H2" s="70"/>
    </row>
    <row r="3" spans="1:17" ht="20.25" customHeight="1" x14ac:dyDescent="0.25">
      <c r="A3" s="59"/>
      <c r="B3" s="60"/>
      <c r="C3" s="61"/>
      <c r="D3" s="71" t="s">
        <v>76</v>
      </c>
      <c r="E3" s="72"/>
      <c r="F3" s="72"/>
      <c r="G3" s="72"/>
      <c r="H3" s="73"/>
    </row>
    <row r="4" spans="1:17" ht="17.25" customHeight="1" x14ac:dyDescent="0.25">
      <c r="A4" s="59"/>
      <c r="B4" s="60"/>
      <c r="C4" s="61"/>
      <c r="D4" s="71" t="s">
        <v>87</v>
      </c>
      <c r="E4" s="72"/>
      <c r="F4" s="72"/>
      <c r="G4" s="72"/>
      <c r="H4" s="73"/>
    </row>
    <row r="5" spans="1:17" ht="15.75" customHeight="1" x14ac:dyDescent="0.25">
      <c r="A5" s="59"/>
      <c r="B5" s="60"/>
      <c r="C5" s="61"/>
      <c r="D5" s="65" t="s">
        <v>0</v>
      </c>
      <c r="E5" s="66"/>
      <c r="F5" s="66"/>
      <c r="G5" s="66"/>
      <c r="H5" s="67"/>
    </row>
    <row r="6" spans="1:17" ht="17.25" customHeight="1" x14ac:dyDescent="0.25">
      <c r="A6" s="62"/>
      <c r="B6" s="63"/>
      <c r="C6" s="64"/>
      <c r="D6" s="74" t="s">
        <v>79</v>
      </c>
      <c r="E6" s="75"/>
      <c r="F6" s="75"/>
      <c r="G6" s="75"/>
      <c r="H6" s="76"/>
    </row>
    <row r="7" spans="1:17" ht="21.75" customHeight="1" x14ac:dyDescent="0.25">
      <c r="A7" s="16" t="s">
        <v>1</v>
      </c>
      <c r="B7" s="16" t="s">
        <v>2</v>
      </c>
      <c r="C7" s="16" t="s">
        <v>3</v>
      </c>
      <c r="D7" s="16" t="s">
        <v>4</v>
      </c>
      <c r="E7" s="16" t="s">
        <v>5</v>
      </c>
      <c r="F7" s="16" t="s">
        <v>6</v>
      </c>
      <c r="G7" s="18" t="s">
        <v>7</v>
      </c>
      <c r="H7" s="16" t="s">
        <v>8</v>
      </c>
      <c r="L7" s="2"/>
      <c r="M7" s="2"/>
      <c r="N7" s="2"/>
      <c r="O7" s="2"/>
      <c r="P7" s="2"/>
      <c r="Q7" s="2"/>
    </row>
    <row r="8" spans="1:17" s="14" customFormat="1" ht="24" customHeight="1" x14ac:dyDescent="0.3">
      <c r="A8" s="43"/>
      <c r="B8" s="43"/>
      <c r="C8" s="44" t="s">
        <v>14</v>
      </c>
      <c r="D8" s="44" t="s">
        <v>15</v>
      </c>
      <c r="E8" s="43"/>
      <c r="F8" s="43"/>
      <c r="G8" s="45"/>
      <c r="H8" s="46">
        <f>SUM(H9:H11)</f>
        <v>24811.5</v>
      </c>
    </row>
    <row r="9" spans="1:17" s="15" customFormat="1" ht="27" customHeight="1" x14ac:dyDescent="0.3">
      <c r="A9" s="42" t="s">
        <v>60</v>
      </c>
      <c r="B9" s="26" t="s">
        <v>80</v>
      </c>
      <c r="C9" s="35" t="s">
        <v>16</v>
      </c>
      <c r="D9" s="48" t="s">
        <v>81</v>
      </c>
      <c r="E9" s="49" t="s">
        <v>12</v>
      </c>
      <c r="F9" s="24">
        <v>420</v>
      </c>
      <c r="G9" s="21">
        <v>24.87</v>
      </c>
      <c r="H9" s="20">
        <f>G9*F9</f>
        <v>10445.4</v>
      </c>
    </row>
    <row r="10" spans="1:17" s="15" customFormat="1" ht="23.25" customHeight="1" x14ac:dyDescent="0.3">
      <c r="A10" s="42" t="s">
        <v>60</v>
      </c>
      <c r="B10" s="19" t="s">
        <v>83</v>
      </c>
      <c r="C10" s="35" t="s">
        <v>19</v>
      </c>
      <c r="D10" s="41" t="s">
        <v>84</v>
      </c>
      <c r="E10" s="50" t="s">
        <v>13</v>
      </c>
      <c r="F10" s="24">
        <v>63</v>
      </c>
      <c r="G10" s="25">
        <v>226.7</v>
      </c>
      <c r="H10" s="20">
        <f t="shared" ref="H10:H11" si="0">G10*F10</f>
        <v>14282.099999999999</v>
      </c>
    </row>
    <row r="11" spans="1:17" s="15" customFormat="1" ht="23.25" customHeight="1" x14ac:dyDescent="0.3">
      <c r="A11" s="42" t="s">
        <v>60</v>
      </c>
      <c r="B11" s="19" t="s">
        <v>108</v>
      </c>
      <c r="C11" s="35" t="s">
        <v>21</v>
      </c>
      <c r="D11" s="41" t="s">
        <v>109</v>
      </c>
      <c r="E11" s="49" t="s">
        <v>12</v>
      </c>
      <c r="F11" s="24">
        <v>420</v>
      </c>
      <c r="G11" s="25">
        <v>0.2</v>
      </c>
      <c r="H11" s="20">
        <f t="shared" si="0"/>
        <v>84</v>
      </c>
    </row>
    <row r="12" spans="1:17" s="14" customFormat="1" ht="16.5" customHeight="1" x14ac:dyDescent="0.3">
      <c r="A12" s="17"/>
      <c r="B12" s="17"/>
      <c r="C12" s="16" t="s">
        <v>17</v>
      </c>
      <c r="D12" s="16" t="s">
        <v>65</v>
      </c>
      <c r="E12" s="17"/>
      <c r="F12" s="17"/>
      <c r="G12" s="17"/>
      <c r="H12" s="32">
        <f>SUM(H13:H18)</f>
        <v>59417.501599999989</v>
      </c>
    </row>
    <row r="13" spans="1:17" s="39" customFormat="1" ht="19.5" customHeight="1" x14ac:dyDescent="0.3">
      <c r="A13" s="23" t="s">
        <v>60</v>
      </c>
      <c r="B13" s="23" t="s">
        <v>61</v>
      </c>
      <c r="C13" s="22" t="s">
        <v>18</v>
      </c>
      <c r="D13" s="33" t="s">
        <v>62</v>
      </c>
      <c r="E13" s="37" t="s">
        <v>23</v>
      </c>
      <c r="F13" s="24">
        <v>240</v>
      </c>
      <c r="G13" s="34">
        <v>55.01</v>
      </c>
      <c r="H13" s="20">
        <f>G13*F13</f>
        <v>13202.4</v>
      </c>
    </row>
    <row r="14" spans="1:17" s="15" customFormat="1" ht="21.75" customHeight="1" x14ac:dyDescent="0.3">
      <c r="A14" s="23" t="s">
        <v>60</v>
      </c>
      <c r="B14" s="23" t="s">
        <v>64</v>
      </c>
      <c r="C14" s="22" t="s">
        <v>66</v>
      </c>
      <c r="D14" s="27" t="s">
        <v>82</v>
      </c>
      <c r="E14" s="37" t="s">
        <v>13</v>
      </c>
      <c r="F14" s="29">
        <v>3.6</v>
      </c>
      <c r="G14" s="28">
        <v>780.5</v>
      </c>
      <c r="H14" s="20">
        <f>G14*F14</f>
        <v>2809.8</v>
      </c>
      <c r="I14" s="38"/>
    </row>
    <row r="15" spans="1:17" s="15" customFormat="1" ht="21.75" customHeight="1" x14ac:dyDescent="0.3">
      <c r="A15" s="23" t="s">
        <v>60</v>
      </c>
      <c r="B15" s="23" t="s">
        <v>64</v>
      </c>
      <c r="C15" s="22" t="s">
        <v>67</v>
      </c>
      <c r="D15" s="27" t="s">
        <v>70</v>
      </c>
      <c r="E15" s="37" t="s">
        <v>13</v>
      </c>
      <c r="F15" s="29">
        <v>0.7</v>
      </c>
      <c r="G15" s="28">
        <v>780.5</v>
      </c>
      <c r="H15" s="20">
        <f>G15*F15</f>
        <v>546.34999999999991</v>
      </c>
      <c r="I15" s="38"/>
    </row>
    <row r="16" spans="1:17" s="15" customFormat="1" ht="27.75" customHeight="1" x14ac:dyDescent="0.3">
      <c r="A16" s="23" t="s">
        <v>60</v>
      </c>
      <c r="B16" s="30" t="s">
        <v>71</v>
      </c>
      <c r="C16" s="22" t="s">
        <v>68</v>
      </c>
      <c r="D16" s="31" t="s">
        <v>72</v>
      </c>
      <c r="E16" s="37" t="s">
        <v>12</v>
      </c>
      <c r="F16" s="24">
        <v>420</v>
      </c>
      <c r="G16" s="28">
        <v>97.94</v>
      </c>
      <c r="H16" s="20">
        <f t="shared" ref="H16:H18" si="1">G16*F16</f>
        <v>41134.799999999996</v>
      </c>
      <c r="I16" s="38"/>
    </row>
    <row r="17" spans="1:9" s="15" customFormat="1" ht="27.75" customHeight="1" x14ac:dyDescent="0.3">
      <c r="A17" s="23" t="s">
        <v>60</v>
      </c>
      <c r="B17" s="30" t="s">
        <v>111</v>
      </c>
      <c r="C17" s="22" t="s">
        <v>69</v>
      </c>
      <c r="D17" s="31" t="s">
        <v>115</v>
      </c>
      <c r="E17" s="37" t="s">
        <v>12</v>
      </c>
      <c r="F17" s="24">
        <v>0.36</v>
      </c>
      <c r="G17" s="28">
        <v>983.06</v>
      </c>
      <c r="H17" s="20">
        <f t="shared" si="1"/>
        <v>353.90159999999997</v>
      </c>
      <c r="I17" s="38"/>
    </row>
    <row r="18" spans="1:9" s="15" customFormat="1" ht="27.75" customHeight="1" x14ac:dyDescent="0.3">
      <c r="A18" s="23" t="s">
        <v>60</v>
      </c>
      <c r="B18" s="30" t="s">
        <v>113</v>
      </c>
      <c r="C18" s="22" t="s">
        <v>110</v>
      </c>
      <c r="D18" s="31" t="s">
        <v>116</v>
      </c>
      <c r="E18" s="37" t="s">
        <v>5</v>
      </c>
      <c r="F18" s="24">
        <v>1</v>
      </c>
      <c r="G18" s="28">
        <v>1370.25</v>
      </c>
      <c r="H18" s="20">
        <f t="shared" si="1"/>
        <v>1370.25</v>
      </c>
      <c r="I18" s="38"/>
    </row>
    <row r="19" spans="1:9" s="39" customFormat="1" ht="19.5" customHeight="1" x14ac:dyDescent="0.3">
      <c r="A19" s="57" t="s">
        <v>20</v>
      </c>
      <c r="B19" s="58"/>
      <c r="C19" s="58"/>
      <c r="D19" s="58"/>
      <c r="E19" s="58"/>
      <c r="F19" s="58"/>
      <c r="G19" s="58"/>
      <c r="H19" s="40">
        <f>H12+H8</f>
        <v>84229.001599999989</v>
      </c>
    </row>
    <row r="20" spans="1:9" s="39" customFormat="1" ht="19.5" customHeight="1" x14ac:dyDescent="0.3">
      <c r="A20" s="57" t="s">
        <v>73</v>
      </c>
      <c r="B20" s="58"/>
      <c r="C20" s="58"/>
      <c r="D20" s="58"/>
      <c r="E20" s="58"/>
      <c r="F20" s="58"/>
      <c r="G20" s="47">
        <v>0.25</v>
      </c>
      <c r="H20" s="40">
        <f>G20*H19</f>
        <v>21057.250399999997</v>
      </c>
    </row>
    <row r="21" spans="1:9" s="39" customFormat="1" ht="19.5" customHeight="1" x14ac:dyDescent="0.3">
      <c r="A21" s="57" t="s">
        <v>20</v>
      </c>
      <c r="B21" s="58"/>
      <c r="C21" s="58"/>
      <c r="D21" s="58"/>
      <c r="E21" s="58"/>
      <c r="F21" s="58"/>
      <c r="G21" s="58"/>
      <c r="H21" s="40">
        <f>H20+H19</f>
        <v>105286.25199999998</v>
      </c>
    </row>
    <row r="26" spans="1:9" x14ac:dyDescent="0.25">
      <c r="D26" s="3" t="s">
        <v>10</v>
      </c>
    </row>
    <row r="27" spans="1:9" x14ac:dyDescent="0.25">
      <c r="D27" s="3" t="s">
        <v>11</v>
      </c>
    </row>
    <row r="28" spans="1:9" x14ac:dyDescent="0.25">
      <c r="D28" s="3" t="s">
        <v>22</v>
      </c>
    </row>
  </sheetData>
  <mergeCells count="10">
    <mergeCell ref="A19:G19"/>
    <mergeCell ref="A20:F20"/>
    <mergeCell ref="A21:G21"/>
    <mergeCell ref="A1:C6"/>
    <mergeCell ref="D1:H1"/>
    <mergeCell ref="D2:H2"/>
    <mergeCell ref="D3:H3"/>
    <mergeCell ref="D4:H4"/>
    <mergeCell ref="D5:H5"/>
    <mergeCell ref="D6:H6"/>
  </mergeCells>
  <pageMargins left="0.511811024" right="0.511811024" top="0.78740157499999996" bottom="0.78740157499999996" header="0.31496062000000002" footer="0.31496062000000002"/>
  <pageSetup paperSize="9" scale="95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opLeftCell="A10" workbookViewId="0">
      <selection activeCell="F5" sqref="F5"/>
    </sheetView>
  </sheetViews>
  <sheetFormatPr defaultRowHeight="14.4" x14ac:dyDescent="0.3"/>
  <cols>
    <col min="1" max="1" width="33.44140625" customWidth="1"/>
    <col min="3" max="3" width="30.109375" customWidth="1"/>
    <col min="4" max="4" width="25.33203125" customWidth="1"/>
  </cols>
  <sheetData>
    <row r="1" spans="1:4" ht="25.5" customHeight="1" x14ac:dyDescent="0.3">
      <c r="A1" s="77"/>
      <c r="B1" s="81" t="s">
        <v>9</v>
      </c>
      <c r="C1" s="82"/>
      <c r="D1" s="83"/>
    </row>
    <row r="2" spans="1:4" ht="18.75" customHeight="1" thickBot="1" x14ac:dyDescent="0.35">
      <c r="A2" s="78"/>
      <c r="B2" s="84" t="s">
        <v>74</v>
      </c>
      <c r="C2" s="85"/>
      <c r="D2" s="86"/>
    </row>
    <row r="3" spans="1:4" ht="21.75" customHeight="1" thickBot="1" x14ac:dyDescent="0.35">
      <c r="A3" s="79"/>
      <c r="B3" s="87" t="s">
        <v>75</v>
      </c>
      <c r="C3" s="88"/>
      <c r="D3" s="89"/>
    </row>
    <row r="4" spans="1:4" ht="26.25" customHeight="1" x14ac:dyDescent="0.3">
      <c r="A4" s="78"/>
      <c r="B4" s="90" t="s">
        <v>77</v>
      </c>
      <c r="C4" s="91"/>
      <c r="D4" s="92"/>
    </row>
    <row r="5" spans="1:4" ht="35.25" customHeight="1" thickBot="1" x14ac:dyDescent="0.35">
      <c r="A5" s="80"/>
      <c r="B5" s="93" t="s">
        <v>24</v>
      </c>
      <c r="C5" s="94"/>
      <c r="D5" s="95"/>
    </row>
    <row r="6" spans="1:4" x14ac:dyDescent="0.3">
      <c r="A6" s="4" t="s">
        <v>25</v>
      </c>
      <c r="B6" s="98">
        <v>6.5000000000000006E-3</v>
      </c>
      <c r="C6" s="98"/>
      <c r="D6" s="99"/>
    </row>
    <row r="7" spans="1:4" x14ac:dyDescent="0.3">
      <c r="A7" s="5" t="s">
        <v>26</v>
      </c>
      <c r="B7" s="100">
        <v>0.03</v>
      </c>
      <c r="C7" s="100"/>
      <c r="D7" s="101"/>
    </row>
    <row r="8" spans="1:4" x14ac:dyDescent="0.3">
      <c r="A8" s="5" t="s">
        <v>27</v>
      </c>
      <c r="B8" s="102">
        <v>0.05</v>
      </c>
      <c r="C8" s="102"/>
      <c r="D8" s="103"/>
    </row>
    <row r="9" spans="1:4" x14ac:dyDescent="0.3">
      <c r="A9" s="5" t="s">
        <v>28</v>
      </c>
      <c r="B9" s="104">
        <f>SUM(B6:B8)</f>
        <v>8.6499999999999994E-2</v>
      </c>
      <c r="C9" s="105"/>
      <c r="D9" s="106"/>
    </row>
    <row r="10" spans="1:4" x14ac:dyDescent="0.3">
      <c r="A10" s="107" t="s">
        <v>29</v>
      </c>
      <c r="B10" s="108"/>
      <c r="C10" s="108"/>
      <c r="D10" s="109"/>
    </row>
    <row r="11" spans="1:4" x14ac:dyDescent="0.3">
      <c r="A11" s="5" t="s">
        <v>30</v>
      </c>
      <c r="B11" s="100">
        <v>4.7100000000000003E-2</v>
      </c>
      <c r="C11" s="100"/>
      <c r="D11" s="101"/>
    </row>
    <row r="12" spans="1:4" x14ac:dyDescent="0.3">
      <c r="A12" s="5" t="s">
        <v>31</v>
      </c>
      <c r="B12" s="100">
        <v>8.0000000000000002E-3</v>
      </c>
      <c r="C12" s="100"/>
      <c r="D12" s="101"/>
    </row>
    <row r="13" spans="1:4" x14ac:dyDescent="0.3">
      <c r="A13" s="5" t="s">
        <v>32</v>
      </c>
      <c r="B13" s="100">
        <v>9.7000000000000003E-3</v>
      </c>
      <c r="C13" s="100"/>
      <c r="D13" s="101"/>
    </row>
    <row r="14" spans="1:4" hidden="1" x14ac:dyDescent="0.3">
      <c r="A14" s="5" t="s">
        <v>33</v>
      </c>
      <c r="B14" s="110">
        <v>0</v>
      </c>
      <c r="C14" s="111"/>
      <c r="D14" s="112"/>
    </row>
    <row r="15" spans="1:4" x14ac:dyDescent="0.3">
      <c r="A15" s="5" t="s">
        <v>34</v>
      </c>
      <c r="B15" s="100">
        <v>9.7999999999999997E-3</v>
      </c>
      <c r="C15" s="100"/>
      <c r="D15" s="101"/>
    </row>
    <row r="16" spans="1:4" x14ac:dyDescent="0.3">
      <c r="A16" s="5" t="s">
        <v>35</v>
      </c>
      <c r="B16" s="100">
        <v>6.2E-2</v>
      </c>
      <c r="C16" s="100"/>
      <c r="D16" s="101"/>
    </row>
    <row r="17" spans="1:4" ht="15" thickBot="1" x14ac:dyDescent="0.35">
      <c r="A17" s="5"/>
      <c r="B17" s="96">
        <f>SUM(B11:B16)</f>
        <v>0.1366</v>
      </c>
      <c r="C17" s="96"/>
      <c r="D17" s="97"/>
    </row>
    <row r="18" spans="1:4" ht="18" thickBot="1" x14ac:dyDescent="0.35">
      <c r="A18" s="6"/>
      <c r="B18" s="114" t="s">
        <v>36</v>
      </c>
      <c r="C18" s="115"/>
      <c r="D18" s="7">
        <f>(((1+B11+B12+B13+B14)*(1+B15)*(1+B16))/(1-B9)-1)</f>
        <v>0.25002694305418727</v>
      </c>
    </row>
    <row r="19" spans="1:4" x14ac:dyDescent="0.3">
      <c r="A19" s="8"/>
      <c r="B19" s="9"/>
      <c r="C19" s="10"/>
      <c r="D19" s="11"/>
    </row>
    <row r="20" spans="1:4" x14ac:dyDescent="0.3">
      <c r="A20" s="116" t="s">
        <v>37</v>
      </c>
      <c r="B20" s="116"/>
      <c r="C20" s="116"/>
      <c r="D20" s="116"/>
    </row>
    <row r="21" spans="1:4" x14ac:dyDescent="0.3">
      <c r="A21" s="12"/>
      <c r="B21" s="12"/>
      <c r="C21" s="12"/>
      <c r="D21" s="12"/>
    </row>
    <row r="22" spans="1:4" ht="15" thickBot="1" x14ac:dyDescent="0.35">
      <c r="A22" s="117" t="s">
        <v>38</v>
      </c>
      <c r="B22" s="118" t="s">
        <v>39</v>
      </c>
      <c r="C22" s="118"/>
      <c r="D22" s="119" t="s">
        <v>40</v>
      </c>
    </row>
    <row r="23" spans="1:4" x14ac:dyDescent="0.3">
      <c r="A23" s="117"/>
      <c r="B23" s="121" t="s">
        <v>41</v>
      </c>
      <c r="C23" s="121"/>
      <c r="D23" s="120"/>
    </row>
    <row r="24" spans="1:4" x14ac:dyDescent="0.3">
      <c r="A24" s="121"/>
      <c r="B24" s="121"/>
      <c r="C24" s="121"/>
      <c r="D24" s="121"/>
    </row>
    <row r="25" spans="1:4" x14ac:dyDescent="0.3">
      <c r="A25" s="12" t="s">
        <v>42</v>
      </c>
      <c r="B25" s="12"/>
      <c r="C25" s="12"/>
      <c r="D25" s="12"/>
    </row>
    <row r="26" spans="1:4" x14ac:dyDescent="0.3">
      <c r="A26" s="13" t="s">
        <v>43</v>
      </c>
      <c r="B26" s="113" t="s">
        <v>44</v>
      </c>
      <c r="C26" s="113"/>
      <c r="D26" s="12"/>
    </row>
    <row r="27" spans="1:4" x14ac:dyDescent="0.3">
      <c r="A27" s="13" t="s">
        <v>45</v>
      </c>
      <c r="B27" s="113" t="s">
        <v>46</v>
      </c>
      <c r="C27" s="113"/>
      <c r="D27" s="12"/>
    </row>
    <row r="28" spans="1:4" x14ac:dyDescent="0.3">
      <c r="A28" s="13" t="s">
        <v>47</v>
      </c>
      <c r="B28" s="113" t="s">
        <v>48</v>
      </c>
      <c r="C28" s="113"/>
      <c r="D28" s="12"/>
    </row>
    <row r="29" spans="1:4" x14ac:dyDescent="0.3">
      <c r="A29" s="13" t="s">
        <v>49</v>
      </c>
      <c r="B29" s="113" t="s">
        <v>50</v>
      </c>
      <c r="C29" s="113"/>
      <c r="D29" s="12"/>
    </row>
    <row r="30" spans="1:4" x14ac:dyDescent="0.3">
      <c r="A30" s="13" t="s">
        <v>51</v>
      </c>
      <c r="B30" s="113" t="s">
        <v>52</v>
      </c>
      <c r="C30" s="113"/>
      <c r="D30" s="12"/>
    </row>
    <row r="31" spans="1:4" x14ac:dyDescent="0.3">
      <c r="A31" s="13" t="s">
        <v>53</v>
      </c>
      <c r="B31" s="113" t="s">
        <v>54</v>
      </c>
      <c r="C31" s="113"/>
      <c r="D31" s="12"/>
    </row>
    <row r="32" spans="1:4" x14ac:dyDescent="0.3">
      <c r="A32" s="13" t="s">
        <v>55</v>
      </c>
      <c r="B32" s="8" t="s">
        <v>56</v>
      </c>
      <c r="C32" s="8"/>
      <c r="D32" s="12"/>
    </row>
    <row r="33" spans="1:4" x14ac:dyDescent="0.3">
      <c r="A33" s="8"/>
      <c r="B33" s="121"/>
      <c r="C33" s="121"/>
      <c r="D33" s="11"/>
    </row>
    <row r="37" spans="1:4" x14ac:dyDescent="0.3">
      <c r="A37" s="123" t="s">
        <v>10</v>
      </c>
      <c r="B37" s="123"/>
      <c r="C37" s="123"/>
      <c r="D37" s="123"/>
    </row>
    <row r="38" spans="1:4" x14ac:dyDescent="0.3">
      <c r="A38" s="122" t="s">
        <v>57</v>
      </c>
      <c r="B38" s="122"/>
      <c r="C38" s="122"/>
      <c r="D38" s="122"/>
    </row>
    <row r="39" spans="1:4" ht="15.6" x14ac:dyDescent="0.3">
      <c r="A39" s="124" t="s">
        <v>58</v>
      </c>
      <c r="B39" s="124"/>
      <c r="C39" s="124"/>
      <c r="D39" s="124"/>
    </row>
  </sheetData>
  <mergeCells count="35">
    <mergeCell ref="B31:C31"/>
    <mergeCell ref="B33:C33"/>
    <mergeCell ref="A38:D38"/>
    <mergeCell ref="A37:D37"/>
    <mergeCell ref="A39:D39"/>
    <mergeCell ref="B30:C30"/>
    <mergeCell ref="B18:C18"/>
    <mergeCell ref="A20:D20"/>
    <mergeCell ref="A22:A23"/>
    <mergeCell ref="B22:C22"/>
    <mergeCell ref="D22:D23"/>
    <mergeCell ref="B23:C23"/>
    <mergeCell ref="A24:D24"/>
    <mergeCell ref="B26:C26"/>
    <mergeCell ref="B27:C27"/>
    <mergeCell ref="B28:C28"/>
    <mergeCell ref="B29:C29"/>
    <mergeCell ref="B17:D17"/>
    <mergeCell ref="B6:D6"/>
    <mergeCell ref="B7:D7"/>
    <mergeCell ref="B8:D8"/>
    <mergeCell ref="B9:D9"/>
    <mergeCell ref="A10:D10"/>
    <mergeCell ref="B11:D11"/>
    <mergeCell ref="B12:D12"/>
    <mergeCell ref="B13:D13"/>
    <mergeCell ref="B14:D14"/>
    <mergeCell ref="B15:D15"/>
    <mergeCell ref="B16:D16"/>
    <mergeCell ref="A1:A5"/>
    <mergeCell ref="B1:D1"/>
    <mergeCell ref="B2:D2"/>
    <mergeCell ref="B3:D3"/>
    <mergeCell ref="B4:D4"/>
    <mergeCell ref="B5:D5"/>
  </mergeCells>
  <pageMargins left="0.25" right="0.25" top="0.75" bottom="0.75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topLeftCell="A8" workbookViewId="0">
      <selection activeCell="J16" sqref="J16"/>
    </sheetView>
  </sheetViews>
  <sheetFormatPr defaultColWidth="9.109375" defaultRowHeight="12" x14ac:dyDescent="0.25"/>
  <cols>
    <col min="1" max="1" width="6.109375" style="1" customWidth="1"/>
    <col min="2" max="2" width="9.88671875" style="1" customWidth="1"/>
    <col min="3" max="3" width="5.5546875" style="1" customWidth="1"/>
    <col min="4" max="4" width="72.44140625" style="1" customWidth="1"/>
    <col min="5" max="5" width="8.109375" style="1" customWidth="1"/>
    <col min="6" max="6" width="8.5546875" style="1" customWidth="1"/>
    <col min="7" max="7" width="11.44140625" style="1" customWidth="1"/>
    <col min="8" max="8" width="13.109375" style="1" customWidth="1"/>
    <col min="9" max="9" width="13.44140625" style="1" bestFit="1" customWidth="1"/>
    <col min="10" max="16384" width="9.109375" style="1"/>
  </cols>
  <sheetData>
    <row r="1" spans="1:17" ht="17.25" customHeight="1" x14ac:dyDescent="0.25">
      <c r="A1" s="59"/>
      <c r="B1" s="60"/>
      <c r="C1" s="61"/>
      <c r="D1" s="65" t="s">
        <v>9</v>
      </c>
      <c r="E1" s="66"/>
      <c r="F1" s="66"/>
      <c r="G1" s="66"/>
      <c r="H1" s="67"/>
    </row>
    <row r="2" spans="1:17" ht="16.5" customHeight="1" x14ac:dyDescent="0.25">
      <c r="A2" s="59"/>
      <c r="B2" s="60"/>
      <c r="C2" s="61"/>
      <c r="D2" s="68" t="s">
        <v>59</v>
      </c>
      <c r="E2" s="69"/>
      <c r="F2" s="69"/>
      <c r="G2" s="69"/>
      <c r="H2" s="70"/>
    </row>
    <row r="3" spans="1:17" ht="20.25" customHeight="1" x14ac:dyDescent="0.25">
      <c r="A3" s="59"/>
      <c r="B3" s="60"/>
      <c r="C3" s="61"/>
      <c r="D3" s="71" t="s">
        <v>76</v>
      </c>
      <c r="E3" s="72"/>
      <c r="F3" s="72"/>
      <c r="G3" s="72"/>
      <c r="H3" s="73"/>
    </row>
    <row r="4" spans="1:17" ht="17.25" customHeight="1" x14ac:dyDescent="0.25">
      <c r="A4" s="59"/>
      <c r="B4" s="60"/>
      <c r="C4" s="61"/>
      <c r="D4" s="71" t="s">
        <v>88</v>
      </c>
      <c r="E4" s="72"/>
      <c r="F4" s="72"/>
      <c r="G4" s="72"/>
      <c r="H4" s="73"/>
    </row>
    <row r="5" spans="1:17" ht="15.75" customHeight="1" x14ac:dyDescent="0.25">
      <c r="A5" s="59"/>
      <c r="B5" s="60"/>
      <c r="C5" s="61"/>
      <c r="D5" s="65" t="s">
        <v>0</v>
      </c>
      <c r="E5" s="66"/>
      <c r="F5" s="66"/>
      <c r="G5" s="66"/>
      <c r="H5" s="67"/>
    </row>
    <row r="6" spans="1:17" ht="17.25" customHeight="1" x14ac:dyDescent="0.25">
      <c r="A6" s="62"/>
      <c r="B6" s="63"/>
      <c r="C6" s="64"/>
      <c r="D6" s="74" t="s">
        <v>79</v>
      </c>
      <c r="E6" s="75"/>
      <c r="F6" s="75"/>
      <c r="G6" s="75"/>
      <c r="H6" s="76"/>
    </row>
    <row r="7" spans="1:17" ht="21.75" customHeight="1" x14ac:dyDescent="0.25">
      <c r="A7" s="16" t="s">
        <v>1</v>
      </c>
      <c r="B7" s="16" t="s">
        <v>2</v>
      </c>
      <c r="C7" s="16" t="s">
        <v>3</v>
      </c>
      <c r="D7" s="16" t="s">
        <v>4</v>
      </c>
      <c r="E7" s="16" t="s">
        <v>5</v>
      </c>
      <c r="F7" s="16" t="s">
        <v>6</v>
      </c>
      <c r="G7" s="18" t="s">
        <v>7</v>
      </c>
      <c r="H7" s="16" t="s">
        <v>8</v>
      </c>
      <c r="L7" s="2"/>
      <c r="M7" s="2"/>
      <c r="N7" s="2"/>
      <c r="O7" s="2"/>
      <c r="P7" s="2"/>
      <c r="Q7" s="2"/>
    </row>
    <row r="8" spans="1:17" s="14" customFormat="1" ht="24" customHeight="1" x14ac:dyDescent="0.3">
      <c r="A8" s="43"/>
      <c r="B8" s="43"/>
      <c r="C8" s="44" t="s">
        <v>14</v>
      </c>
      <c r="D8" s="44" t="s">
        <v>15</v>
      </c>
      <c r="E8" s="43"/>
      <c r="F8" s="43"/>
      <c r="G8" s="45"/>
      <c r="H8" s="46">
        <f>SUM(H9:H11)</f>
        <v>36390.199999999997</v>
      </c>
    </row>
    <row r="9" spans="1:17" s="15" customFormat="1" ht="27" customHeight="1" x14ac:dyDescent="0.3">
      <c r="A9" s="42" t="s">
        <v>60</v>
      </c>
      <c r="B9" s="26" t="s">
        <v>80</v>
      </c>
      <c r="C9" s="35" t="s">
        <v>19</v>
      </c>
      <c r="D9" s="48" t="s">
        <v>81</v>
      </c>
      <c r="E9" s="49" t="s">
        <v>12</v>
      </c>
      <c r="F9" s="24">
        <v>616</v>
      </c>
      <c r="G9" s="21">
        <v>24.87</v>
      </c>
      <c r="H9" s="20">
        <f>G9*F9</f>
        <v>15319.92</v>
      </c>
    </row>
    <row r="10" spans="1:17" s="15" customFormat="1" ht="23.25" customHeight="1" x14ac:dyDescent="0.3">
      <c r="A10" s="42" t="s">
        <v>60</v>
      </c>
      <c r="B10" s="19" t="s">
        <v>83</v>
      </c>
      <c r="C10" s="35" t="s">
        <v>63</v>
      </c>
      <c r="D10" s="41" t="s">
        <v>84</v>
      </c>
      <c r="E10" s="50" t="s">
        <v>13</v>
      </c>
      <c r="F10" s="24">
        <v>92.4</v>
      </c>
      <c r="G10" s="25">
        <v>226.7</v>
      </c>
      <c r="H10" s="20">
        <f t="shared" ref="H10:H11" si="0">G10*F10</f>
        <v>20947.080000000002</v>
      </c>
    </row>
    <row r="11" spans="1:17" s="15" customFormat="1" ht="23.25" customHeight="1" x14ac:dyDescent="0.3">
      <c r="A11" s="42" t="s">
        <v>60</v>
      </c>
      <c r="B11" s="19" t="s">
        <v>108</v>
      </c>
      <c r="C11" s="35" t="s">
        <v>21</v>
      </c>
      <c r="D11" s="41" t="s">
        <v>109</v>
      </c>
      <c r="E11" s="49" t="s">
        <v>12</v>
      </c>
      <c r="F11" s="24">
        <v>616</v>
      </c>
      <c r="G11" s="25">
        <v>0.2</v>
      </c>
      <c r="H11" s="20">
        <f t="shared" si="0"/>
        <v>123.2</v>
      </c>
    </row>
    <row r="12" spans="1:17" s="14" customFormat="1" ht="16.5" customHeight="1" x14ac:dyDescent="0.3">
      <c r="A12" s="17"/>
      <c r="B12" s="17"/>
      <c r="C12" s="16" t="s">
        <v>17</v>
      </c>
      <c r="D12" s="16" t="s">
        <v>65</v>
      </c>
      <c r="E12" s="17"/>
      <c r="F12" s="17"/>
      <c r="G12" s="17"/>
      <c r="H12" s="32">
        <f>SUM(H13:H17)</f>
        <v>74064.3416</v>
      </c>
    </row>
    <row r="13" spans="1:17" s="39" customFormat="1" ht="19.5" customHeight="1" x14ac:dyDescent="0.3">
      <c r="A13" s="23" t="s">
        <v>60</v>
      </c>
      <c r="B13" s="23" t="s">
        <v>61</v>
      </c>
      <c r="C13" s="22" t="s">
        <v>18</v>
      </c>
      <c r="D13" s="33" t="s">
        <v>62</v>
      </c>
      <c r="E13" s="37" t="s">
        <v>23</v>
      </c>
      <c r="F13" s="24">
        <v>180</v>
      </c>
      <c r="G13" s="34">
        <v>55.01</v>
      </c>
      <c r="H13" s="20">
        <f>G13*F13</f>
        <v>9901.7999999999993</v>
      </c>
    </row>
    <row r="14" spans="1:17" s="15" customFormat="1" ht="21.75" customHeight="1" x14ac:dyDescent="0.3">
      <c r="A14" s="23" t="s">
        <v>60</v>
      </c>
      <c r="B14" s="23" t="s">
        <v>64</v>
      </c>
      <c r="C14" s="22" t="s">
        <v>66</v>
      </c>
      <c r="D14" s="27" t="s">
        <v>82</v>
      </c>
      <c r="E14" s="37" t="s">
        <v>13</v>
      </c>
      <c r="F14" s="29">
        <v>2.7</v>
      </c>
      <c r="G14" s="28">
        <v>780.5</v>
      </c>
      <c r="H14" s="20">
        <f>G14*F14</f>
        <v>2107.3500000000004</v>
      </c>
      <c r="I14" s="38"/>
    </row>
    <row r="15" spans="1:17" s="15" customFormat="1" ht="27.75" customHeight="1" x14ac:dyDescent="0.3">
      <c r="A15" s="23" t="s">
        <v>60</v>
      </c>
      <c r="B15" s="30" t="s">
        <v>71</v>
      </c>
      <c r="C15" s="22" t="s">
        <v>67</v>
      </c>
      <c r="D15" s="31" t="s">
        <v>72</v>
      </c>
      <c r="E15" s="37" t="s">
        <v>12</v>
      </c>
      <c r="F15" s="24">
        <v>616</v>
      </c>
      <c r="G15" s="28">
        <v>97.94</v>
      </c>
      <c r="H15" s="20">
        <f t="shared" ref="H15:H17" si="1">G15*F15</f>
        <v>60331.040000000001</v>
      </c>
      <c r="I15" s="38"/>
    </row>
    <row r="16" spans="1:17" s="15" customFormat="1" ht="27.75" customHeight="1" x14ac:dyDescent="0.3">
      <c r="A16" s="23" t="s">
        <v>60</v>
      </c>
      <c r="B16" s="30" t="s">
        <v>111</v>
      </c>
      <c r="C16" s="22" t="s">
        <v>69</v>
      </c>
      <c r="D16" s="31" t="s">
        <v>115</v>
      </c>
      <c r="E16" s="37" t="s">
        <v>12</v>
      </c>
      <c r="F16" s="24">
        <v>0.36</v>
      </c>
      <c r="G16" s="28">
        <v>983.06</v>
      </c>
      <c r="H16" s="20">
        <f t="shared" si="1"/>
        <v>353.90159999999997</v>
      </c>
      <c r="I16" s="38"/>
    </row>
    <row r="17" spans="1:9" s="15" customFormat="1" ht="27.75" customHeight="1" x14ac:dyDescent="0.3">
      <c r="A17" s="23" t="s">
        <v>60</v>
      </c>
      <c r="B17" s="30" t="s">
        <v>113</v>
      </c>
      <c r="C17" s="22" t="s">
        <v>110</v>
      </c>
      <c r="D17" s="31" t="s">
        <v>116</v>
      </c>
      <c r="E17" s="37" t="s">
        <v>5</v>
      </c>
      <c r="F17" s="24">
        <v>1</v>
      </c>
      <c r="G17" s="28">
        <v>1370.25</v>
      </c>
      <c r="H17" s="20">
        <f t="shared" si="1"/>
        <v>1370.25</v>
      </c>
      <c r="I17" s="38"/>
    </row>
    <row r="18" spans="1:9" s="39" customFormat="1" ht="19.5" customHeight="1" x14ac:dyDescent="0.3">
      <c r="A18" s="57" t="s">
        <v>20</v>
      </c>
      <c r="B18" s="58"/>
      <c r="C18" s="58"/>
      <c r="D18" s="58"/>
      <c r="E18" s="58"/>
      <c r="F18" s="58"/>
      <c r="G18" s="58"/>
      <c r="H18" s="40">
        <f>H12+H8</f>
        <v>110454.5416</v>
      </c>
    </row>
    <row r="19" spans="1:9" s="39" customFormat="1" ht="19.5" customHeight="1" x14ac:dyDescent="0.3">
      <c r="A19" s="57" t="s">
        <v>73</v>
      </c>
      <c r="B19" s="58"/>
      <c r="C19" s="58"/>
      <c r="D19" s="58"/>
      <c r="E19" s="58"/>
      <c r="F19" s="58"/>
      <c r="G19" s="47">
        <v>0.25</v>
      </c>
      <c r="H19" s="40">
        <f>G19*H18</f>
        <v>27613.635399999999</v>
      </c>
    </row>
    <row r="20" spans="1:9" s="39" customFormat="1" ht="19.5" customHeight="1" x14ac:dyDescent="0.3">
      <c r="A20" s="57" t="s">
        <v>20</v>
      </c>
      <c r="B20" s="58"/>
      <c r="C20" s="58"/>
      <c r="D20" s="58"/>
      <c r="E20" s="58"/>
      <c r="F20" s="58"/>
      <c r="G20" s="58"/>
      <c r="H20" s="40">
        <f>H19+H18</f>
        <v>138068.177</v>
      </c>
    </row>
    <row r="25" spans="1:9" x14ac:dyDescent="0.25">
      <c r="D25" s="3" t="s">
        <v>10</v>
      </c>
    </row>
    <row r="26" spans="1:9" x14ac:dyDescent="0.25">
      <c r="D26" s="3" t="s">
        <v>11</v>
      </c>
    </row>
    <row r="27" spans="1:9" x14ac:dyDescent="0.25">
      <c r="D27" s="3" t="s">
        <v>22</v>
      </c>
    </row>
  </sheetData>
  <mergeCells count="10">
    <mergeCell ref="A18:G18"/>
    <mergeCell ref="A19:F19"/>
    <mergeCell ref="A20:G20"/>
    <mergeCell ref="A1:C6"/>
    <mergeCell ref="D1:H1"/>
    <mergeCell ref="D2:H2"/>
    <mergeCell ref="D3:H3"/>
    <mergeCell ref="D4:H4"/>
    <mergeCell ref="D5:H5"/>
    <mergeCell ref="D6:H6"/>
  </mergeCells>
  <pageMargins left="0.511811024" right="0.511811024" top="0.78740157499999996" bottom="0.78740157499999996" header="0.31496062000000002" footer="0.31496062000000002"/>
  <pageSetup paperSize="9" scale="95" orientation="landscape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opLeftCell="A7" workbookViewId="0">
      <selection activeCell="I10" sqref="I10"/>
    </sheetView>
  </sheetViews>
  <sheetFormatPr defaultColWidth="9.109375" defaultRowHeight="12" x14ac:dyDescent="0.25"/>
  <cols>
    <col min="1" max="1" width="6.109375" style="1" customWidth="1"/>
    <col min="2" max="2" width="9.88671875" style="1" customWidth="1"/>
    <col min="3" max="3" width="5.5546875" style="1" customWidth="1"/>
    <col min="4" max="4" width="70.5546875" style="1" customWidth="1"/>
    <col min="5" max="5" width="9" style="1" customWidth="1"/>
    <col min="6" max="6" width="8.5546875" style="1" customWidth="1"/>
    <col min="7" max="8" width="12.109375" style="1" customWidth="1"/>
    <col min="9" max="9" width="13.5546875" style="1" customWidth="1"/>
    <col min="10" max="10" width="13.44140625" style="1" bestFit="1" customWidth="1"/>
    <col min="11" max="16384" width="9.109375" style="1"/>
  </cols>
  <sheetData>
    <row r="1" spans="1:18" ht="17.25" customHeight="1" x14ac:dyDescent="0.25">
      <c r="A1" s="59"/>
      <c r="B1" s="60"/>
      <c r="C1" s="61"/>
      <c r="D1" s="65" t="s">
        <v>9</v>
      </c>
      <c r="E1" s="66"/>
      <c r="F1" s="66"/>
      <c r="G1" s="66"/>
      <c r="H1" s="66"/>
      <c r="I1" s="66"/>
    </row>
    <row r="2" spans="1:18" ht="16.5" customHeight="1" x14ac:dyDescent="0.25">
      <c r="A2" s="59"/>
      <c r="B2" s="60"/>
      <c r="C2" s="61"/>
      <c r="D2" s="68" t="s">
        <v>59</v>
      </c>
      <c r="E2" s="69"/>
      <c r="F2" s="69"/>
      <c r="G2" s="69"/>
      <c r="H2" s="69"/>
      <c r="I2" s="69"/>
    </row>
    <row r="3" spans="1:18" ht="20.25" customHeight="1" x14ac:dyDescent="0.25">
      <c r="A3" s="59"/>
      <c r="B3" s="60"/>
      <c r="C3" s="61"/>
      <c r="D3" s="71" t="s">
        <v>76</v>
      </c>
      <c r="E3" s="72"/>
      <c r="F3" s="72"/>
      <c r="G3" s="72"/>
      <c r="H3" s="72"/>
      <c r="I3" s="72"/>
    </row>
    <row r="4" spans="1:18" ht="17.25" customHeight="1" x14ac:dyDescent="0.25">
      <c r="A4" s="59"/>
      <c r="B4" s="60"/>
      <c r="C4" s="61"/>
      <c r="D4" s="71" t="s">
        <v>89</v>
      </c>
      <c r="E4" s="72"/>
      <c r="F4" s="72"/>
      <c r="G4" s="72"/>
      <c r="H4" s="72"/>
      <c r="I4" s="72"/>
    </row>
    <row r="5" spans="1:18" ht="33" customHeight="1" x14ac:dyDescent="0.25">
      <c r="A5" s="59"/>
      <c r="B5" s="60"/>
      <c r="C5" s="61"/>
      <c r="D5" s="125" t="s">
        <v>106</v>
      </c>
      <c r="E5" s="126"/>
      <c r="F5" s="126"/>
      <c r="G5" s="126"/>
      <c r="H5" s="126"/>
      <c r="I5" s="126"/>
    </row>
    <row r="6" spans="1:18" ht="17.25" customHeight="1" x14ac:dyDescent="0.25">
      <c r="A6" s="62"/>
      <c r="B6" s="63"/>
      <c r="C6" s="64"/>
      <c r="D6" s="74" t="s">
        <v>79</v>
      </c>
      <c r="E6" s="75"/>
      <c r="F6" s="75"/>
      <c r="G6" s="75"/>
      <c r="H6" s="75"/>
      <c r="I6" s="75"/>
    </row>
    <row r="7" spans="1:18" ht="21.75" customHeight="1" x14ac:dyDescent="0.25">
      <c r="A7" s="16"/>
      <c r="B7" s="16"/>
      <c r="C7" s="16" t="s">
        <v>3</v>
      </c>
      <c r="D7" s="16" t="s">
        <v>4</v>
      </c>
      <c r="E7" s="16" t="s">
        <v>5</v>
      </c>
      <c r="F7" s="16" t="s">
        <v>6</v>
      </c>
      <c r="G7" s="18" t="s">
        <v>90</v>
      </c>
      <c r="H7" s="18" t="s">
        <v>91</v>
      </c>
      <c r="I7" s="18" t="s">
        <v>92</v>
      </c>
      <c r="M7" s="2"/>
      <c r="N7" s="2"/>
      <c r="O7" s="2"/>
      <c r="P7" s="2"/>
      <c r="Q7" s="2"/>
      <c r="R7" s="2"/>
    </row>
    <row r="8" spans="1:18" s="14" customFormat="1" ht="24" customHeight="1" x14ac:dyDescent="0.3">
      <c r="A8" s="43"/>
      <c r="B8" s="43"/>
      <c r="C8" s="44"/>
      <c r="D8" s="44" t="s">
        <v>93</v>
      </c>
      <c r="E8" s="43"/>
      <c r="F8" s="43"/>
      <c r="G8" s="45"/>
      <c r="H8" s="45"/>
      <c r="I8" s="45"/>
    </row>
    <row r="9" spans="1:18" s="15" customFormat="1" ht="21.75" customHeight="1" x14ac:dyDescent="0.3">
      <c r="A9" s="35"/>
      <c r="B9" s="35"/>
      <c r="C9" s="35" t="s">
        <v>99</v>
      </c>
      <c r="D9" s="36" t="s">
        <v>95</v>
      </c>
      <c r="E9" s="50" t="s">
        <v>12</v>
      </c>
      <c r="F9" s="24">
        <v>6</v>
      </c>
      <c r="G9" s="24">
        <v>881.19</v>
      </c>
      <c r="H9" s="24">
        <f>G9*1.25</f>
        <v>1101.4875000000002</v>
      </c>
      <c r="I9" s="25">
        <f>H9*F9</f>
        <v>6608.9250000000011</v>
      </c>
    </row>
    <row r="10" spans="1:18" s="15" customFormat="1" ht="21.75" customHeight="1" x14ac:dyDescent="0.3">
      <c r="A10" s="35"/>
      <c r="B10" s="35"/>
      <c r="C10" s="35" t="s">
        <v>17</v>
      </c>
      <c r="D10" s="36" t="s">
        <v>94</v>
      </c>
      <c r="E10" s="50" t="s">
        <v>12</v>
      </c>
      <c r="F10" s="24">
        <v>525</v>
      </c>
      <c r="G10" s="129"/>
      <c r="H10" s="130"/>
      <c r="I10" s="25">
        <v>133736.41</v>
      </c>
    </row>
    <row r="11" spans="1:18" s="15" customFormat="1" ht="21.75" customHeight="1" x14ac:dyDescent="0.3">
      <c r="A11" s="35"/>
      <c r="B11" s="35"/>
      <c r="C11" s="35" t="s">
        <v>100</v>
      </c>
      <c r="D11" s="36" t="s">
        <v>96</v>
      </c>
      <c r="E11" s="50" t="s">
        <v>12</v>
      </c>
      <c r="F11" s="24">
        <v>532</v>
      </c>
      <c r="G11" s="129"/>
      <c r="H11" s="130"/>
      <c r="I11" s="25">
        <v>132605.75</v>
      </c>
    </row>
    <row r="12" spans="1:18" s="15" customFormat="1" ht="21.75" customHeight="1" x14ac:dyDescent="0.3">
      <c r="A12" s="35"/>
      <c r="B12" s="35"/>
      <c r="C12" s="35" t="s">
        <v>101</v>
      </c>
      <c r="D12" s="36" t="s">
        <v>97</v>
      </c>
      <c r="E12" s="50" t="s">
        <v>12</v>
      </c>
      <c r="F12" s="24">
        <v>413</v>
      </c>
      <c r="G12" s="129"/>
      <c r="H12" s="130"/>
      <c r="I12" s="25">
        <v>102895.85</v>
      </c>
    </row>
    <row r="13" spans="1:18" s="15" customFormat="1" ht="21.75" customHeight="1" x14ac:dyDescent="0.3">
      <c r="A13" s="35"/>
      <c r="B13" s="35"/>
      <c r="C13" s="35" t="s">
        <v>102</v>
      </c>
      <c r="D13" s="36" t="s">
        <v>98</v>
      </c>
      <c r="E13" s="50" t="s">
        <v>12</v>
      </c>
      <c r="F13" s="24">
        <v>420</v>
      </c>
      <c r="G13" s="129"/>
      <c r="H13" s="130"/>
      <c r="I13" s="25">
        <v>105286.25</v>
      </c>
    </row>
    <row r="14" spans="1:18" s="15" customFormat="1" ht="21.75" customHeight="1" x14ac:dyDescent="0.3">
      <c r="A14" s="42"/>
      <c r="B14" s="42"/>
      <c r="C14" s="42" t="s">
        <v>103</v>
      </c>
      <c r="D14" s="51" t="s">
        <v>104</v>
      </c>
      <c r="E14" s="49" t="s">
        <v>12</v>
      </c>
      <c r="F14" s="24">
        <v>616</v>
      </c>
      <c r="G14" s="129"/>
      <c r="H14" s="130"/>
      <c r="I14" s="25">
        <v>138068.18</v>
      </c>
    </row>
    <row r="15" spans="1:18" ht="35.25" customHeight="1" x14ac:dyDescent="0.25">
      <c r="A15" s="127" t="s">
        <v>105</v>
      </c>
      <c r="B15" s="128"/>
      <c r="C15" s="128"/>
      <c r="D15" s="128"/>
      <c r="E15" s="50" t="s">
        <v>12</v>
      </c>
      <c r="F15" s="53">
        <f>SUM(F10:F14)</f>
        <v>2506</v>
      </c>
      <c r="G15" s="131"/>
      <c r="H15" s="132"/>
      <c r="I15" s="52">
        <f>SUM(I9:I14)</f>
        <v>619201.36499999999</v>
      </c>
    </row>
    <row r="19" spans="4:4" x14ac:dyDescent="0.25">
      <c r="D19" s="3" t="s">
        <v>10</v>
      </c>
    </row>
    <row r="20" spans="4:4" x14ac:dyDescent="0.25">
      <c r="D20" s="3" t="s">
        <v>11</v>
      </c>
    </row>
    <row r="21" spans="4:4" x14ac:dyDescent="0.25">
      <c r="D21" s="3" t="s">
        <v>22</v>
      </c>
    </row>
  </sheetData>
  <mergeCells count="14">
    <mergeCell ref="A15:D15"/>
    <mergeCell ref="G10:H10"/>
    <mergeCell ref="G11:H11"/>
    <mergeCell ref="G12:H12"/>
    <mergeCell ref="G13:H13"/>
    <mergeCell ref="G14:H14"/>
    <mergeCell ref="G15:H15"/>
    <mergeCell ref="A1:C6"/>
    <mergeCell ref="D1:I1"/>
    <mergeCell ref="D2:I2"/>
    <mergeCell ref="D3:I3"/>
    <mergeCell ref="D4:I4"/>
    <mergeCell ref="D5:I5"/>
    <mergeCell ref="D6:I6"/>
  </mergeCells>
  <pageMargins left="0.511811024" right="0.511811024" top="0.78740157499999996" bottom="0.78740157499999996" header="0.31496062000000002" footer="0.31496062000000002"/>
  <pageSetup paperSize="9" scale="9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PAV. RUA PRINCIPAL</vt:lpstr>
      <vt:lpstr>PAV. RUA 02</vt:lpstr>
      <vt:lpstr>PAV. RUA 01</vt:lpstr>
      <vt:lpstr>PAV. VIELA DO PRÉA</vt:lpstr>
      <vt:lpstr>BDI</vt:lpstr>
      <vt:lpstr>PAV. ARMANDO IB.</vt:lpstr>
      <vt:lpstr>RESUMO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DEPTO DE OBRAS</cp:lastModifiedBy>
  <cp:lastPrinted>2022-09-28T12:08:28Z</cp:lastPrinted>
  <dcterms:created xsi:type="dcterms:W3CDTF">2017-05-03T14:02:09Z</dcterms:created>
  <dcterms:modified xsi:type="dcterms:W3CDTF">2023-01-25T16:14:35Z</dcterms:modified>
</cp:coreProperties>
</file>