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orçamento" sheetId="6" r:id="rId1"/>
    <sheet name="BDI" sheetId="11" r:id="rId2"/>
    <sheet name="CRONOGRAMA" sheetId="13" r:id="rId3"/>
    <sheet name="MEMORIAL DE CÁLCULO" sheetId="14" r:id="rId4"/>
  </sheets>
  <calcPr calcId="18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9" i="13"/>
  <c r="G19"/>
  <c r="J17"/>
  <c r="I17"/>
  <c r="H17"/>
  <c r="E19"/>
  <c r="G17"/>
  <c r="E17"/>
  <c r="I10"/>
  <c r="I11"/>
  <c r="I12"/>
  <c r="I13"/>
  <c r="I14"/>
  <c r="I15"/>
  <c r="I16"/>
  <c r="G10"/>
  <c r="G11"/>
  <c r="G12"/>
  <c r="G13"/>
  <c r="G14"/>
  <c r="G15"/>
  <c r="G16"/>
  <c r="E10"/>
  <c r="E11"/>
  <c r="E12"/>
  <c r="E13"/>
  <c r="E14"/>
  <c r="E15"/>
  <c r="E16"/>
  <c r="D17"/>
  <c r="D16"/>
  <c r="D15"/>
  <c r="D14"/>
  <c r="D12"/>
  <c r="D11"/>
  <c r="D10"/>
  <c r="D13"/>
  <c r="C17"/>
  <c r="F17" l="1"/>
  <c r="H65" i="6"/>
  <c r="H66"/>
  <c r="H67"/>
  <c r="H64"/>
  <c r="H52"/>
  <c r="H53"/>
  <c r="H54"/>
  <c r="H55"/>
  <c r="H56"/>
  <c r="H57"/>
  <c r="H58"/>
  <c r="H59"/>
  <c r="H60"/>
  <c r="H61"/>
  <c r="H62"/>
  <c r="H51"/>
  <c r="H44"/>
  <c r="H45"/>
  <c r="H46"/>
  <c r="H47"/>
  <c r="H48"/>
  <c r="H49"/>
  <c r="H43"/>
  <c r="H37"/>
  <c r="H38"/>
  <c r="H39"/>
  <c r="H40"/>
  <c r="H41"/>
  <c r="H36"/>
  <c r="H35" s="1"/>
  <c r="H32"/>
  <c r="H33"/>
  <c r="H34"/>
  <c r="H31"/>
  <c r="H29"/>
  <c r="H28"/>
  <c r="H24"/>
  <c r="H25"/>
  <c r="H26"/>
  <c r="H23"/>
  <c r="H10"/>
  <c r="H11"/>
  <c r="H12"/>
  <c r="H13"/>
  <c r="H14"/>
  <c r="H15"/>
  <c r="H16"/>
  <c r="H17"/>
  <c r="H18"/>
  <c r="H19"/>
  <c r="H20"/>
  <c r="H21"/>
  <c r="H9"/>
  <c r="I9" i="13"/>
  <c r="G9"/>
  <c r="E9"/>
  <c r="H63" i="6" l="1"/>
  <c r="H50"/>
  <c r="H42"/>
  <c r="H27"/>
  <c r="H8"/>
  <c r="H30"/>
  <c r="H22"/>
  <c r="H19" i="13" l="1"/>
  <c r="H68" i="6"/>
  <c r="D9" i="13"/>
  <c r="F19" l="1"/>
  <c r="J19" l="1"/>
  <c r="E21"/>
  <c r="G21" s="1"/>
  <c r="F21"/>
  <c r="H21" s="1"/>
  <c r="J21" l="1"/>
  <c r="I21"/>
  <c r="B17" i="11"/>
  <c r="B9"/>
  <c r="D18" s="1"/>
</calcChain>
</file>

<file path=xl/sharedStrings.xml><?xml version="1.0" encoding="utf-8"?>
<sst xmlns="http://schemas.openxmlformats.org/spreadsheetml/2006/main" count="417" uniqueCount="240">
  <si>
    <t>PLANILHA ORÇAMENTÁRIA</t>
  </si>
  <si>
    <t>FONTE</t>
  </si>
  <si>
    <t>CÓDIGO</t>
  </si>
  <si>
    <t>ITEM</t>
  </si>
  <si>
    <t>DESCRIÇÃO</t>
  </si>
  <si>
    <t>UNID.</t>
  </si>
  <si>
    <t>QUANT.</t>
  </si>
  <si>
    <t>VALOR UNIT.</t>
  </si>
  <si>
    <t>TOTAL</t>
  </si>
  <si>
    <t xml:space="preserve">  PREFEITURA MUNICIPAL DE PEDRO DE TOLEDO</t>
  </si>
  <si>
    <t>JEFERSON SERRADILHA SCHUINDT</t>
  </si>
  <si>
    <t>DIRETOR DO DEPARTAMENTO DE OBRA</t>
  </si>
  <si>
    <t>m²</t>
  </si>
  <si>
    <t>m³</t>
  </si>
  <si>
    <t xml:space="preserve">1.0 </t>
  </si>
  <si>
    <t>SERVIÇOS PRELIMINARES</t>
  </si>
  <si>
    <t>1.1</t>
  </si>
  <si>
    <t>2.0</t>
  </si>
  <si>
    <t>2.1</t>
  </si>
  <si>
    <t>1.2</t>
  </si>
  <si>
    <t>CPOS</t>
  </si>
  <si>
    <t xml:space="preserve">TOTAL GERAL </t>
  </si>
  <si>
    <t>1.3</t>
  </si>
  <si>
    <t>CREA: 5069992012</t>
  </si>
  <si>
    <t>2.3</t>
  </si>
  <si>
    <t>m</t>
  </si>
  <si>
    <t>3.0</t>
  </si>
  <si>
    <t>PAVIMENTAÇÃO</t>
  </si>
  <si>
    <t>2.2</t>
  </si>
  <si>
    <t>2.4</t>
  </si>
  <si>
    <t>Carregamento mecanizado de solo de 1ª e 2ª categoria</t>
  </si>
  <si>
    <t>3.1</t>
  </si>
  <si>
    <t>Pavimentação em lajota de concreto 35 MPa, espessura 8 cm, tipos: raquete, retangular, sextavado e 16 faces, com rejunte em areia</t>
  </si>
  <si>
    <t>54.04.350</t>
  </si>
  <si>
    <t>Colchão de areia</t>
  </si>
  <si>
    <t>11.18.180</t>
  </si>
  <si>
    <t>COMPOSIÇÃO DO BDI</t>
  </si>
  <si>
    <t xml:space="preserve"> - PIS</t>
  </si>
  <si>
    <t xml:space="preserve"> - COFINS</t>
  </si>
  <si>
    <t xml:space="preserve"> - ISS</t>
  </si>
  <si>
    <t>I - taxa de incidência de impostos</t>
  </si>
  <si>
    <t>Itens de valor percentual variável com o tipo da obra ou serviço</t>
  </si>
  <si>
    <t>AC - Administração central</t>
  </si>
  <si>
    <t>S - Seguro + Garantia</t>
  </si>
  <si>
    <t>R - Risco</t>
  </si>
  <si>
    <t>G - Garantia</t>
  </si>
  <si>
    <t>DF - Despesas financeiras</t>
  </si>
  <si>
    <t>L - Lucro</t>
  </si>
  <si>
    <t xml:space="preserve">                                      BDI</t>
  </si>
  <si>
    <t>Fórmula para estipulação do BDI - Acórdão Nº 036.076/2011-2  - TCU - Plenário</t>
  </si>
  <si>
    <t>BDI =</t>
  </si>
  <si>
    <t>(1+AC+S+R)x(1+DF)x(1+L)</t>
  </si>
  <si>
    <t xml:space="preserve"> = -1</t>
  </si>
  <si>
    <t>(1-I )</t>
  </si>
  <si>
    <t>Onde:</t>
  </si>
  <si>
    <t xml:space="preserve">                                               AC = </t>
  </si>
  <si>
    <t>taxa de administração central</t>
  </si>
  <si>
    <t xml:space="preserve">                                               S =    </t>
  </si>
  <si>
    <t>taxa de seguros</t>
  </si>
  <si>
    <t xml:space="preserve">                                               R =</t>
  </si>
  <si>
    <t>taxa de riscos</t>
  </si>
  <si>
    <t xml:space="preserve">                                               G = </t>
  </si>
  <si>
    <t>taxa de garantias</t>
  </si>
  <si>
    <t xml:space="preserve">                                               DF = </t>
  </si>
  <si>
    <t>taxa de despesas financeiras</t>
  </si>
  <si>
    <t xml:space="preserve">                                               L = </t>
  </si>
  <si>
    <t>taxa de lucro/remuneração</t>
  </si>
  <si>
    <t xml:space="preserve">                                                I =</t>
  </si>
  <si>
    <t>taxa de incidência de impostos (PIS,COFINS e ISS)</t>
  </si>
  <si>
    <t>DIRETOR DO DEPARTAMENTO DE OBRAS</t>
  </si>
  <si>
    <t>CREA 5069992012</t>
  </si>
  <si>
    <t>54.01.400</t>
  </si>
  <si>
    <t>Administração 2021-2024</t>
  </si>
  <si>
    <t>05.10.010</t>
  </si>
  <si>
    <t>05.10.025</t>
  </si>
  <si>
    <t>1.0</t>
  </si>
  <si>
    <t>Transp. de solo de 1ª e 2ª categoria  para distâncias superiores ao 15° km até o 20° km</t>
  </si>
  <si>
    <t>CÁLCULOS</t>
  </si>
  <si>
    <t>DRENAGEM DE ÁGUA PLUVIAL</t>
  </si>
  <si>
    <t>CREA5069992012</t>
  </si>
  <si>
    <t>02.08.020</t>
  </si>
  <si>
    <t>Placa de identificação para obra</t>
  </si>
  <si>
    <t xml:space="preserve">A = 1,50 m x 2,00 m = 3,00 m² </t>
  </si>
  <si>
    <t>1.4</t>
  </si>
  <si>
    <t>54.06.040</t>
  </si>
  <si>
    <t>Guia pré-moldada reta tipo PMSP 100 - fck 25 MPa</t>
  </si>
  <si>
    <t>3.2</t>
  </si>
  <si>
    <t xml:space="preserve">OBRA:  PAVIMENTAÇÃO COM BLOQUETE SEXTAVADO </t>
  </si>
  <si>
    <t>3.3</t>
  </si>
  <si>
    <t>54.04.040</t>
  </si>
  <si>
    <t>Rejuntamento de paralelepípedo com areia</t>
  </si>
  <si>
    <t>54.06.170</t>
  </si>
  <si>
    <t>54.01.210</t>
  </si>
  <si>
    <t>Base de brita graduada</t>
  </si>
  <si>
    <t>Sarjetão moldado no local, tipo PMSP em concreto com fck 25 MPa</t>
  </si>
  <si>
    <t>Sarjeta moldado no local, tipo PMSP em concreto com fck 25 MPa</t>
  </si>
  <si>
    <t>Abertura de caixa até 25 cm, inclui escavação, compactação e preparo do sub-leito</t>
  </si>
  <si>
    <t xml:space="preserve">CRONOGRAMA FÍSICO FINANCEIRO ATUALIZADO </t>
  </si>
  <si>
    <t>DESCRIÇÃO DOS SERVIÇOS</t>
  </si>
  <si>
    <t>30 DIAS</t>
  </si>
  <si>
    <t>VALOR</t>
  </si>
  <si>
    <t>%</t>
  </si>
  <si>
    <t xml:space="preserve">TOTAL GERAL C/ BDI </t>
  </si>
  <si>
    <t>PARCELAS</t>
  </si>
  <si>
    <t>PARCELAS ACUMULADAS</t>
  </si>
  <si>
    <t xml:space="preserve">LOCAL:  RUA ANDRÉ RIBEIRO - BAIRRO ÁGUA FRIA -  PEDRO DE TOLEDO - S/P </t>
  </si>
  <si>
    <t xml:space="preserve"> BASE - CPOS - 187 - 15/02/2023 </t>
  </si>
  <si>
    <t xml:space="preserve">A = 123,00 m x 5,00 m = 615,00 m² </t>
  </si>
  <si>
    <t>V = 615,00 m² x 0,20 m = 123,00m³</t>
  </si>
  <si>
    <t>V = 615,00 m² x 0,10 m = 61,50m³</t>
  </si>
  <si>
    <t>V = 5,00 m x 1,00 m x 0,50 m = 2,50m³</t>
  </si>
  <si>
    <t>V = 251,00 m  x 0,20 m x 0,30 m= 15,06 m³</t>
  </si>
  <si>
    <t>2.5</t>
  </si>
  <si>
    <t>46.12.220</t>
  </si>
  <si>
    <t>Meio tubo de concreto, DN= 400mm</t>
  </si>
  <si>
    <t>C = 251,00 m linear</t>
  </si>
  <si>
    <t>C = 10,00 m linear</t>
  </si>
  <si>
    <t>60 DIAS</t>
  </si>
  <si>
    <t>90 DIAS</t>
  </si>
  <si>
    <t xml:space="preserve">OBRA:  REFORMA DA UNIDADE BÁSICA DE SAÚDE </t>
  </si>
  <si>
    <r>
      <t>OBRA:</t>
    </r>
    <r>
      <rPr>
        <sz val="9"/>
        <color theme="1"/>
        <rFont val="Arial"/>
        <family val="2"/>
      </rPr>
      <t xml:space="preserve">  REFORMA DA UNIDADE BÁSICA DE SAÚDE </t>
    </r>
  </si>
  <si>
    <r>
      <t xml:space="preserve">LOCAL:  </t>
    </r>
    <r>
      <rPr>
        <sz val="9"/>
        <color theme="1"/>
        <rFont val="Arial"/>
        <family val="2"/>
      </rPr>
      <t xml:space="preserve">ESTRADA MANOEL FRANCISCO DE CARVALHO -  VILA BATISTA - PEDRO DE TOLEDO - S/P </t>
    </r>
  </si>
  <si>
    <t xml:space="preserve"> BASE - SINAP - 08/2022 </t>
  </si>
  <si>
    <t>SINAP-I</t>
  </si>
  <si>
    <t>SINAP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</si>
  <si>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</si>
  <si>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</si>
  <si>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</si>
  <si>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</si>
  <si>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</si>
  <si>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</si>
  <si>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</si>
  <si>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</si>
  <si>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</si>
  <si>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ALVENARIA / REVESTIMENTO DE PAREDE</t>
  </si>
  <si>
    <t>PINTURA</t>
  </si>
  <si>
    <t>4.0</t>
  </si>
  <si>
    <t xml:space="preserve">PISO CERÂMICO </t>
  </si>
  <si>
    <t>4.1</t>
  </si>
  <si>
    <t>4.2</t>
  </si>
  <si>
    <t>4.3</t>
  </si>
  <si>
    <t>4.4</t>
  </si>
  <si>
    <t>5.0</t>
  </si>
  <si>
    <t xml:space="preserve">CAIXILHOS </t>
  </si>
  <si>
    <t>PLACA DE OBRA EM CHAPA DE AÇO GALVANIZADA</t>
  </si>
  <si>
    <t>DEMOLIÇÃO DE ALVENARIA DE BLOCO FURADO DE FORMA MANUAL SEM REAPROVEITAMENTO</t>
  </si>
  <si>
    <t>REMOÇÃO DE PORTAS, DE FORMA MANUAL, SEM REAPROOVEITAMENTO</t>
  </si>
  <si>
    <t>REMOÇÃO DE TELHAS DE FIBROCIMENTO, METÁLICA E CERÂMICA DE FORMA MANUAL SEM REAPROVEITAMENTO</t>
  </si>
  <si>
    <t>REMOÇÃO DE JANELAS, DE FORMA MANUAL SEM REAPROVEITAMENTO</t>
  </si>
  <si>
    <t>REMOÇÃO DE INTERRUPTORES/ TOMADAS ELÉTRICAS, DE FORMA MANUAL SEM REAPROVEITAMENTO</t>
  </si>
  <si>
    <t>REMOÇÃO DE CABOS ELÉTRICOS, DE FORMA MANULA SEM REAPROVEITAMENTO</t>
  </si>
  <si>
    <t xml:space="preserve">REMOÇÃO DE TUBULAÇÕES (TUBOS E CONEXÕES) DE ÁGUA FRIA, DE FORMA MANULA SEM REAPROVEITAMENTO  </t>
  </si>
  <si>
    <t>REMOÇÃO DE LUMINÁRIAS DE FORMA MANUAL SEM REAPROVEITAMENTO</t>
  </si>
  <si>
    <t>REMOÇÃO DE METAIS SANITÁRIOS DE FORMA MANUAL SEM REAPROVEITAMENTO</t>
  </si>
  <si>
    <t>REMOÇÃO DE LOUÇAS DE FORMA MANUAL SEM REAPROVEITAMENTO</t>
  </si>
  <si>
    <t>REMOÇÃO DE REVESTIMENTO CERÂMICO DE FORMA MANUAL SEM REAPROVEITAMENTO</t>
  </si>
  <si>
    <t>RASAGO EM CONTRA PISO PARA RAMAIS DE DISTRIBUIÇÃO COM DIÂMETRO MAIORES QUE 75 mm</t>
  </si>
  <si>
    <t>ALVENARIA DE VEDAÇÃO DE BLOCOS DE CONCRETO DE 14X19X39 CM ASSENTADO COM ARGAMASSA</t>
  </si>
  <si>
    <t>CHAPISCO APLICADO EM ALVENARIA COM COLHER DE PEDREIRO</t>
  </si>
  <si>
    <t>EMBOÇO COMUM</t>
  </si>
  <si>
    <t>REVESTIMENTO CERÂMICO PARA PAREDES INTERNAS COMPLACAS TIPO ESMALTADA PADRÃO POPULAR DE DIMENSÕES DE 20X20CM, ASSENTADO COM ARGAMASSA DI TIPO CIMENTICOLA</t>
  </si>
  <si>
    <t xml:space="preserve">APLICAÇÃO E LIXAMENTO DE MASSA LÁTEX EM PAREDES </t>
  </si>
  <si>
    <t>APLICAÇÃO MANUAL DE PINTURA COM TINTA LÁTEX ACRÍLICA</t>
  </si>
  <si>
    <t>CONTRA PISO EM ARGAMASSA PREPARO MECÂNICO</t>
  </si>
  <si>
    <t>REVESTIMENTO CERÂMICO PARA PISO DO TIPO ESMALTADO ANTI DERRAPANTE 45X45CM APLICAÇÃO E REJUNTAMENTO</t>
  </si>
  <si>
    <t>RODAPÉ CERÂMICO DE 7CM DE ALTURA APLICAÇÃO E REJUNTAMENTO</t>
  </si>
  <si>
    <t xml:space="preserve">SOLEIRA DE MARMORE OU GRANITO DE 15CM ESPESSURA DE 2,0CM </t>
  </si>
  <si>
    <t>6.0</t>
  </si>
  <si>
    <t xml:space="preserve">INSTALAÇÕES ELÉTRICAS </t>
  </si>
  <si>
    <t>5.1</t>
  </si>
  <si>
    <t>5.2</t>
  </si>
  <si>
    <t>5.3</t>
  </si>
  <si>
    <t>5.4</t>
  </si>
  <si>
    <t>5.5</t>
  </si>
  <si>
    <t>5.6</t>
  </si>
  <si>
    <t>6.1</t>
  </si>
  <si>
    <t>6.2</t>
  </si>
  <si>
    <t>6.3</t>
  </si>
  <si>
    <t>6.4</t>
  </si>
  <si>
    <t>6.5</t>
  </si>
  <si>
    <t>6.6</t>
  </si>
  <si>
    <t>6.7</t>
  </si>
  <si>
    <t>7.0</t>
  </si>
  <si>
    <t>INSTALAÇÕES HIDRÁULICAS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</si>
  <si>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</si>
  <si>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</si>
  <si>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</si>
  <si>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</si>
  <si>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</si>
  <si>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</si>
  <si>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</si>
  <si>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</si>
  <si>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</si>
  <si>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</si>
  <si>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7.11</t>
  </si>
  <si>
    <t>8.0</t>
  </si>
  <si>
    <t>COBERTURA</t>
  </si>
  <si>
    <t>7.12</t>
  </si>
  <si>
    <t>8.1</t>
  </si>
  <si>
    <t>8.2</t>
  </si>
  <si>
    <t>8.3</t>
  </si>
  <si>
    <t>8.4</t>
  </si>
  <si>
    <t>JANELA DE AÇO TIPO BASCULANTE PARA VIDROS, COM BATENTE, FERRAGENS E PINTURA ANTICORROSIVA, EXCLUSIVE VIDROS FORNECIMENTO E INSTALAÇÃO</t>
  </si>
  <si>
    <t>JANELA DE CORRER EM ALUMINIO DDE 100X200CM ACABAMENTO BRANCO COM VIDRO E GARNIÇÃO</t>
  </si>
  <si>
    <t>PORTA DE MADEIRA PARA PINTURA DE 80X210CM COMPLETA E INSTALADA</t>
  </si>
  <si>
    <t>PORTA DE MADEIRA PARA PINTURA DE 90X210CM COMPLETA E INSTALADA</t>
  </si>
  <si>
    <t xml:space="preserve">PINTURA EM TINTA ESMALTE SINTÉTICO PARA MADEIRA </t>
  </si>
  <si>
    <t xml:space="preserve">PINTURA EM TINTA ESMALTE SINTÉTICO EM SUPERFICÍE METÁLICA </t>
  </si>
  <si>
    <t xml:space="preserve">LUMINAÁRIA DO TIPO PLAFON COM LÂMPADA DE 15 W EM LED </t>
  </si>
  <si>
    <t>CABO DE COBRE FLEXÍVEL DE 2,5 mm²- FORNECIMENTO E INSTALAÇÃO</t>
  </si>
  <si>
    <t>DISJUNTORES BIPOLAR DE 32 A - FORNECIMENTO E INSTALAÇÃO</t>
  </si>
  <si>
    <t>CABO DE COBRE FLEXÍVEL DE 6,0 mm²- FORNECIMENTO E INSTALAÇÃO</t>
  </si>
  <si>
    <t xml:space="preserve">INTERRUPTOR SIMPLES OU INTERRUPTOR PARALELO OU TAMADA DE EMBUTIR - FORNECIMENTO E INSTALAÇÃO COM PLACA </t>
  </si>
  <si>
    <t xml:space="preserve">PONTO DE TOMADA RESIDENCIAL DE 10A COM ELETRODUTO, RASGO E CABO - FORNECIMENTO E INSTALAÇÃO </t>
  </si>
  <si>
    <t xml:space="preserve">ELETRODUTO FLEXÍVEL CORRUGADO REFORÇADO DIÂMETRO DE 25 mm </t>
  </si>
  <si>
    <t>BACIA SANITÁRIA COM CAIXA ACOPLADA, SIFÃO NA COR BRANCA- FORNECIENTO E INSTALAÇÃO</t>
  </si>
  <si>
    <t xml:space="preserve">LAVATÓRIO DE LOUCA BRANCO COM COLUNA - FORNECIMENTO E INSTALAÇÃO </t>
  </si>
  <si>
    <t>TORNEIRA CROMADA  PARA LAVATÓRIO - FORNECIMENTO E INSTALAÇÃO</t>
  </si>
  <si>
    <t xml:space="preserve">LAVATÓRIO DE LOUÇA BRANCA SUSPENSA PARA PCD - FORNECIMENTO E INSTALAÇÃO </t>
  </si>
  <si>
    <t xml:space="preserve">BACIA SANITÁRIA CONVENCIONAL PARA PCD FORNECIMENTO E INSTALAÇÃO </t>
  </si>
  <si>
    <t>COMPOSICÃO DE SERVIÇOS DE INSTALÇÃO DE TUBOS DE PVC PARA ÁGUA FRIA DN 25 MM - INCLUSIVE CORTE INSTALAÇÃO E FORNECIMENTO</t>
  </si>
  <si>
    <t>COMPOSICÃO DE SERVIÇOS DE INSTALÇÃO DE TUBOS DE PVC PARA ESGOTO PREDIAL DN 50 MM - INCLUSIVE CORTE INSTALAÇÃO E FORNECIMENTO</t>
  </si>
  <si>
    <t>COMPOSICÃO DE SERVIÇOS DE INSTALÇÃO DE TUBOS DE PVC PARA ESGOTO PREDIAL DN 100 MM - INCLUSIVE CORTE INSTALAÇÃO E FORNECIMENTO</t>
  </si>
  <si>
    <t>ENGATE FLEXÍVEL EM PLASTICO BRANCO - FORNECIMENTO E INSTALAÇÃO</t>
  </si>
  <si>
    <t>SIFÃO DO TIPO FLEXÍVEL EM PVC - FORNECIMENTO E INSTALAÇÃO</t>
  </si>
  <si>
    <t>REGISTRO DE PRESSÃO COM ACABAMENTO 3/4" - FORNECIMENTO E INSTALAÇÃO</t>
  </si>
  <si>
    <t xml:space="preserve">RALO SIFONADO DE 100 MM - FORNECIMENTO E INSTALAÇÃO </t>
  </si>
  <si>
    <t xml:space="preserve">TRAMA DE MADEIRA COMPOSTA POR TERÇAS PARA TELHA DE FIBROCIMENTO </t>
  </si>
  <si>
    <t xml:space="preserve">TELHAMENTO COM TELHA EM FIBROCIMENTO DE 6MM </t>
  </si>
  <si>
    <t>RUFO EM CHAPA GALVANIZADA - FORNECIMENTO E INSTALAÇÃO</t>
  </si>
  <si>
    <t>CALHA EM CHAPA DE AÇO GALVANIZADO - FORNECIMENTO E INSTALAÇÃO</t>
  </si>
  <si>
    <t xml:space="preserve">TOTAL </t>
  </si>
  <si>
    <t>BDI</t>
  </si>
  <si>
    <t xml:space="preserve">LOCAL:  ESTRADA MANOEL FRANCISCO DE CARVALHO - VILA BATISTA -  PEDRO DE TOLEDO - S/P </t>
  </si>
  <si>
    <t>ALVENARIA / REVESTIMENTO</t>
  </si>
  <si>
    <t>PINTURA GERAL</t>
  </si>
  <si>
    <t>PISO CERÂMICO</t>
  </si>
  <si>
    <t>CAIXILHOS</t>
  </si>
  <si>
    <t>INSTALAÇÕES ELÉTRICAS</t>
  </si>
  <si>
    <t>INSTALAÇÕES HIDRÁULICA</t>
  </si>
</sst>
</file>

<file path=xl/styles.xml><?xml version="1.0" encoding="utf-8"?>
<styleSheet xmlns="http://schemas.openxmlformats.org/spreadsheetml/2006/main">
  <numFmts count="5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0.0%"/>
    <numFmt numFmtId="167" formatCode="000000"/>
  </numFmts>
  <fonts count="3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 Rounded MT Bold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Calibri"/>
      <family val="2"/>
    </font>
    <font>
      <sz val="14"/>
      <name val="Arial"/>
      <family val="2"/>
    </font>
    <font>
      <b/>
      <sz val="10"/>
      <name val="Arial"/>
      <family val="2"/>
    </font>
    <font>
      <b/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Arial"/>
      <family val="2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 Rounded MT Bold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25" fillId="0" borderId="0" applyFont="0" applyFill="0" applyBorder="0" applyAlignment="0" applyProtection="0"/>
  </cellStyleXfs>
  <cellXfs count="220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0" fontId="3" fillId="2" borderId="0" xfId="0" applyFont="1" applyFill="1"/>
    <xf numFmtId="0" fontId="10" fillId="0" borderId="29" xfId="0" applyFont="1" applyBorder="1"/>
    <xf numFmtId="0" fontId="10" fillId="0" borderId="32" xfId="0" applyFont="1" applyBorder="1"/>
    <xf numFmtId="0" fontId="10" fillId="0" borderId="39" xfId="0" applyFont="1" applyBorder="1"/>
    <xf numFmtId="10" fontId="12" fillId="0" borderId="42" xfId="0" applyNumberFormat="1" applyFont="1" applyBorder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/>
    </xf>
    <xf numFmtId="10" fontId="10" fillId="0" borderId="0" xfId="0" applyNumberFormat="1" applyFont="1" applyAlignment="1">
      <alignment horizontal="right"/>
    </xf>
    <xf numFmtId="2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17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17" fillId="2" borderId="10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vertical="center" wrapText="1"/>
    </xf>
    <xf numFmtId="4" fontId="17" fillId="2" borderId="1" xfId="0" applyNumberFormat="1" applyFont="1" applyFill="1" applyBorder="1" applyAlignment="1">
      <alignment horizontal="center" vertical="center"/>
    </xf>
    <xf numFmtId="164" fontId="17" fillId="2" borderId="1" xfId="0" applyNumberFormat="1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7" fillId="2" borderId="1" xfId="0" applyFont="1" applyFill="1" applyBorder="1" applyAlignment="1">
      <alignment vertical="center"/>
    </xf>
    <xf numFmtId="4" fontId="20" fillId="2" borderId="1" xfId="0" applyNumberFormat="1" applyFont="1" applyFill="1" applyBorder="1" applyAlignment="1">
      <alignment horizontal="center" vertical="center"/>
    </xf>
    <xf numFmtId="164" fontId="20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2" fontId="17" fillId="2" borderId="1" xfId="0" applyNumberFormat="1" applyFont="1" applyFill="1" applyBorder="1" applyAlignment="1">
      <alignment horizontal="center" vertical="center"/>
    </xf>
    <xf numFmtId="4" fontId="17" fillId="2" borderId="2" xfId="0" applyNumberFormat="1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164" fontId="20" fillId="2" borderId="2" xfId="0" applyNumberFormat="1" applyFont="1" applyFill="1" applyBorder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vertical="center" wrapText="1"/>
    </xf>
    <xf numFmtId="0" fontId="7" fillId="6" borderId="2" xfId="0" applyFont="1" applyFill="1" applyBorder="1" applyAlignment="1">
      <alignment horizontal="center" vertical="center"/>
    </xf>
    <xf numFmtId="0" fontId="0" fillId="2" borderId="0" xfId="0" applyFill="1"/>
    <xf numFmtId="0" fontId="23" fillId="2" borderId="0" xfId="0" applyFont="1" applyFill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164" fontId="0" fillId="2" borderId="0" xfId="0" applyNumberFormat="1" applyFill="1"/>
    <xf numFmtId="0" fontId="17" fillId="0" borderId="0" xfId="0" applyFont="1" applyAlignment="1">
      <alignment horizontal="center" vertical="center"/>
    </xf>
    <xf numFmtId="164" fontId="8" fillId="2" borderId="1" xfId="0" applyNumberFormat="1" applyFont="1" applyFill="1" applyBorder="1" applyAlignment="1">
      <alignment vertical="center"/>
    </xf>
    <xf numFmtId="44" fontId="17" fillId="2" borderId="1" xfId="0" applyNumberFormat="1" applyFont="1" applyFill="1" applyBorder="1" applyAlignment="1">
      <alignment horizontal="center" vertical="center"/>
    </xf>
    <xf numFmtId="164" fontId="17" fillId="2" borderId="1" xfId="0" applyNumberFormat="1" applyFont="1" applyFill="1" applyBorder="1"/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 wrapText="1"/>
    </xf>
    <xf numFmtId="0" fontId="18" fillId="2" borderId="1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10" fontId="15" fillId="4" borderId="1" xfId="0" applyNumberFormat="1" applyFont="1" applyFill="1" applyBorder="1" applyAlignment="1">
      <alignment horizontal="center" vertical="center"/>
    </xf>
    <xf numFmtId="4" fontId="15" fillId="4" borderId="1" xfId="0" applyNumberFormat="1" applyFont="1" applyFill="1" applyBorder="1" applyAlignment="1">
      <alignment horizontal="center" vertical="center"/>
    </xf>
    <xf numFmtId="164" fontId="15" fillId="5" borderId="1" xfId="1" applyNumberFormat="1" applyFont="1" applyFill="1" applyBorder="1" applyAlignment="1">
      <alignment horizontal="right" vertical="center"/>
    </xf>
    <xf numFmtId="9" fontId="15" fillId="5" borderId="1" xfId="0" applyNumberFormat="1" applyFont="1" applyFill="1" applyBorder="1" applyAlignment="1">
      <alignment horizontal="center" vertical="center"/>
    </xf>
    <xf numFmtId="9" fontId="1" fillId="5" borderId="1" xfId="0" applyNumberFormat="1" applyFont="1" applyFill="1" applyBorder="1" applyAlignment="1">
      <alignment horizontal="center" vertical="center"/>
    </xf>
    <xf numFmtId="164" fontId="15" fillId="2" borderId="1" xfId="0" applyNumberFormat="1" applyFont="1" applyFill="1" applyBorder="1" applyAlignment="1">
      <alignment horizontal="center" vertical="center"/>
    </xf>
    <xf numFmtId="9" fontId="15" fillId="2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164" fontId="8" fillId="6" borderId="1" xfId="0" applyNumberFormat="1" applyFont="1" applyFill="1" applyBorder="1"/>
    <xf numFmtId="0" fontId="21" fillId="2" borderId="2" xfId="0" applyFont="1" applyFill="1" applyBorder="1" applyAlignment="1">
      <alignment horizontal="center" vertical="center"/>
    </xf>
    <xf numFmtId="4" fontId="20" fillId="2" borderId="2" xfId="0" applyNumberFormat="1" applyFont="1" applyFill="1" applyBorder="1" applyAlignment="1">
      <alignment horizontal="center" vertical="center"/>
    </xf>
    <xf numFmtId="164" fontId="20" fillId="2" borderId="2" xfId="0" applyNumberFormat="1" applyFont="1" applyFill="1" applyBorder="1" applyAlignment="1">
      <alignment horizontal="center" vertical="center"/>
    </xf>
    <xf numFmtId="0" fontId="17" fillId="6" borderId="10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/>
    </xf>
    <xf numFmtId="0" fontId="21" fillId="6" borderId="2" xfId="0" applyFont="1" applyFill="1" applyBorder="1" applyAlignment="1">
      <alignment horizontal="center" vertical="center"/>
    </xf>
    <xf numFmtId="4" fontId="20" fillId="6" borderId="2" xfId="0" applyNumberFormat="1" applyFont="1" applyFill="1" applyBorder="1" applyAlignment="1">
      <alignment horizontal="center" vertical="center"/>
    </xf>
    <xf numFmtId="164" fontId="20" fillId="6" borderId="2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167" fontId="21" fillId="2" borderId="1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164" fontId="28" fillId="6" borderId="2" xfId="0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20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29" fillId="2" borderId="1" xfId="0" applyFont="1" applyFill="1" applyBorder="1" applyAlignment="1">
      <alignment horizontal="left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30" fillId="6" borderId="2" xfId="0" applyFont="1" applyFill="1" applyBorder="1" applyAlignment="1">
      <alignment horizontal="center" vertical="center"/>
    </xf>
    <xf numFmtId="4" fontId="28" fillId="6" borderId="2" xfId="0" applyNumberFormat="1" applyFont="1" applyFill="1" applyBorder="1" applyAlignment="1">
      <alignment horizontal="center" vertical="center"/>
    </xf>
    <xf numFmtId="164" fontId="28" fillId="6" borderId="2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9" fontId="8" fillId="0" borderId="1" xfId="2" applyFont="1" applyBorder="1" applyAlignment="1">
      <alignment horizontal="center" vertical="center"/>
    </xf>
    <xf numFmtId="44" fontId="2" fillId="0" borderId="1" xfId="0" applyNumberFormat="1" applyFont="1" applyBorder="1" applyAlignment="1">
      <alignment vertical="center"/>
    </xf>
    <xf numFmtId="44" fontId="2" fillId="6" borderId="1" xfId="0" applyNumberFormat="1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166" fontId="1" fillId="5" borderId="1" xfId="2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9" fontId="1" fillId="5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4" fontId="0" fillId="0" borderId="1" xfId="0" applyNumberFormat="1" applyBorder="1" applyAlignment="1">
      <alignment horizontal="center" vertical="center" wrapText="1"/>
    </xf>
    <xf numFmtId="166" fontId="0" fillId="0" borderId="1" xfId="2" applyNumberFormat="1" applyFont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/>
    </xf>
    <xf numFmtId="10" fontId="1" fillId="5" borderId="1" xfId="0" applyNumberFormat="1" applyFont="1" applyFill="1" applyBorder="1" applyAlignment="1">
      <alignment horizontal="center" vertical="center"/>
    </xf>
    <xf numFmtId="10" fontId="15" fillId="5" borderId="1" xfId="0" applyNumberFormat="1" applyFont="1" applyFill="1" applyBorder="1" applyAlignment="1">
      <alignment horizontal="center" vertical="center"/>
    </xf>
    <xf numFmtId="0" fontId="0" fillId="0" borderId="1" xfId="0" applyBorder="1"/>
    <xf numFmtId="10" fontId="15" fillId="2" borderId="1" xfId="0" applyNumberFormat="1" applyFont="1" applyFill="1" applyBorder="1" applyAlignment="1">
      <alignment horizontal="center" vertical="center"/>
    </xf>
    <xf numFmtId="44" fontId="15" fillId="5" borderId="1" xfId="1" applyNumberFormat="1" applyFont="1" applyFill="1" applyBorder="1" applyAlignment="1">
      <alignment horizontal="right" vertical="center"/>
    </xf>
    <xf numFmtId="0" fontId="8" fillId="6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2" fillId="0" borderId="40" xfId="0" applyFont="1" applyBorder="1" applyAlignment="1">
      <alignment horizontal="center"/>
    </xf>
    <xf numFmtId="0" fontId="12" fillId="0" borderId="4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right" vertical="center"/>
    </xf>
    <xf numFmtId="0" fontId="10" fillId="0" borderId="43" xfId="0" applyFont="1" applyBorder="1" applyAlignment="1">
      <alignment horizont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10" fontId="11" fillId="0" borderId="33" xfId="0" applyNumberFormat="1" applyFont="1" applyBorder="1" applyAlignment="1">
      <alignment horizontal="center"/>
    </xf>
    <xf numFmtId="10" fontId="11" fillId="0" borderId="38" xfId="0" applyNumberFormat="1" applyFont="1" applyBorder="1" applyAlignment="1">
      <alignment horizontal="center"/>
    </xf>
    <xf numFmtId="10" fontId="10" fillId="0" borderId="30" xfId="0" applyNumberFormat="1" applyFont="1" applyBorder="1" applyAlignment="1">
      <alignment horizontal="center"/>
    </xf>
    <xf numFmtId="10" fontId="10" fillId="0" borderId="31" xfId="0" applyNumberFormat="1" applyFont="1" applyBorder="1" applyAlignment="1">
      <alignment horizontal="center"/>
    </xf>
    <xf numFmtId="10" fontId="10" fillId="0" borderId="33" xfId="0" applyNumberFormat="1" applyFont="1" applyBorder="1" applyAlignment="1">
      <alignment horizontal="center"/>
    </xf>
    <xf numFmtId="10" fontId="10" fillId="0" borderId="34" xfId="0" applyNumberFormat="1" applyFont="1" applyBorder="1" applyAlignment="1">
      <alignment horizontal="center"/>
    </xf>
    <xf numFmtId="10" fontId="10" fillId="3" borderId="33" xfId="0" applyNumberFormat="1" applyFont="1" applyFill="1" applyBorder="1" applyAlignment="1">
      <alignment horizontal="center"/>
    </xf>
    <xf numFmtId="10" fontId="10" fillId="3" borderId="34" xfId="0" applyNumberFormat="1" applyFont="1" applyFill="1" applyBorder="1" applyAlignment="1">
      <alignment horizontal="center"/>
    </xf>
    <xf numFmtId="10" fontId="11" fillId="0" borderId="35" xfId="0" applyNumberFormat="1" applyFont="1" applyBorder="1" applyAlignment="1">
      <alignment horizontal="center"/>
    </xf>
    <xf numFmtId="10" fontId="11" fillId="0" borderId="36" xfId="0" applyNumberFormat="1" applyFont="1" applyBorder="1" applyAlignment="1">
      <alignment horizontal="center"/>
    </xf>
    <xf numFmtId="10" fontId="11" fillId="0" borderId="37" xfId="0" applyNumberFormat="1" applyFont="1" applyBorder="1" applyAlignment="1">
      <alignment horizontal="center"/>
    </xf>
    <xf numFmtId="0" fontId="11" fillId="0" borderId="32" xfId="0" applyFont="1" applyBorder="1" applyAlignment="1">
      <alignment horizontal="center" wrapText="1"/>
    </xf>
    <xf numFmtId="0" fontId="11" fillId="0" borderId="33" xfId="0" applyFont="1" applyBorder="1" applyAlignment="1">
      <alignment horizontal="center" wrapText="1"/>
    </xf>
    <xf numFmtId="0" fontId="11" fillId="0" borderId="34" xfId="0" applyFont="1" applyBorder="1" applyAlignment="1">
      <alignment horizontal="center" wrapText="1"/>
    </xf>
    <xf numFmtId="10" fontId="10" fillId="0" borderId="35" xfId="0" applyNumberFormat="1" applyFont="1" applyBorder="1" applyAlignment="1">
      <alignment horizontal="center"/>
    </xf>
    <xf numFmtId="10" fontId="10" fillId="0" borderId="36" xfId="0" applyNumberFormat="1" applyFont="1" applyBorder="1" applyAlignment="1">
      <alignment horizontal="center"/>
    </xf>
    <xf numFmtId="10" fontId="10" fillId="0" borderId="37" xfId="0" applyNumberFormat="1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6" xfId="0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4" fontId="15" fillId="2" borderId="10" xfId="0" applyNumberFormat="1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5" fillId="4" borderId="2" xfId="0" applyFont="1" applyFill="1" applyBorder="1" applyAlignment="1">
      <alignment horizontal="center" vertical="center"/>
    </xf>
    <xf numFmtId="4" fontId="15" fillId="4" borderId="2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 shrinkToFit="1"/>
    </xf>
    <xf numFmtId="0" fontId="15" fillId="4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26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/>
    </xf>
    <xf numFmtId="164" fontId="7" fillId="2" borderId="5" xfId="0" applyNumberFormat="1" applyFont="1" applyFill="1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8" xfId="0" applyBorder="1" applyAlignment="1">
      <alignment horizontal="center"/>
    </xf>
    <xf numFmtId="0" fontId="22" fillId="0" borderId="5" xfId="0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7" fillId="6" borderId="8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 2" xfId="1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71438</xdr:colOff>
      <xdr:row>0</xdr:row>
      <xdr:rowOff>103188</xdr:rowOff>
    </xdr:from>
    <xdr:ext cx="1270000" cy="1071561"/>
    <xdr:pic>
      <xdr:nvPicPr>
        <xdr:cNvPr id="2" name="Imagem 1">
          <a:extLst>
            <a:ext uri="{FF2B5EF4-FFF2-40B4-BE49-F238E27FC236}">
              <a16:creationId xmlns:a16="http://schemas.microsoft.com/office/drawing/2014/main" xmlns="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2305" b="11171"/>
        <a:stretch/>
      </xdr:blipFill>
      <xdr:spPr bwMode="auto">
        <a:xfrm>
          <a:off x="71438" y="103188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257176</xdr:colOff>
      <xdr:row>0</xdr:row>
      <xdr:rowOff>269112</xdr:rowOff>
    </xdr:from>
    <xdr:ext cx="1693023" cy="1178687"/>
    <xdr:pic>
      <xdr:nvPicPr>
        <xdr:cNvPr id="2" name="Imagem 1">
          <a:extLst>
            <a:ext uri="{FF2B5EF4-FFF2-40B4-BE49-F238E27FC236}">
              <a16:creationId xmlns:a16="http://schemas.microsoft.com/office/drawing/2014/main" xmlns="" id="{7C535964-2B87-4352-A607-F5FDC0DDF39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2305" b="11171"/>
        <a:stretch/>
      </xdr:blipFill>
      <xdr:spPr bwMode="auto">
        <a:xfrm>
          <a:off x="257176" y="269112"/>
          <a:ext cx="1693023" cy="1178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104776</xdr:colOff>
      <xdr:row>1</xdr:row>
      <xdr:rowOff>9527</xdr:rowOff>
    </xdr:from>
    <xdr:to>
      <xdr:col>0</xdr:col>
      <xdr:colOff>914740</xdr:colOff>
      <xdr:row>4</xdr:row>
      <xdr:rowOff>114785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4B36142B-5B95-4969-A6E3-E129502FD7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b="11157"/>
        <a:stretch/>
      </xdr:blipFill>
      <xdr:spPr>
        <a:xfrm>
          <a:off x="104776" y="400052"/>
          <a:ext cx="809624" cy="84174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85725</xdr:rowOff>
    </xdr:from>
    <xdr:to>
      <xdr:col>1</xdr:col>
      <xdr:colOff>714375</xdr:colOff>
      <xdr:row>5</xdr:row>
      <xdr:rowOff>123824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563ED651-ADE2-4DC3-801B-A28C17C3CF1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2305" b="11171"/>
        <a:stretch/>
      </xdr:blipFill>
      <xdr:spPr bwMode="auto">
        <a:xfrm>
          <a:off x="190500" y="85725"/>
          <a:ext cx="1057275" cy="990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5"/>
  <sheetViews>
    <sheetView tabSelected="1" zoomScale="120" zoomScaleNormal="120" workbookViewId="0">
      <selection activeCell="H77" sqref="H77:H79"/>
    </sheetView>
  </sheetViews>
  <sheetFormatPr defaultRowHeight="12.75"/>
  <cols>
    <col min="1" max="1" width="8.28515625" style="1" customWidth="1"/>
    <col min="2" max="2" width="9.85546875" style="85" customWidth="1"/>
    <col min="3" max="3" width="5.5703125" style="1" customWidth="1"/>
    <col min="4" max="4" width="77" style="1" customWidth="1"/>
    <col min="5" max="5" width="8.140625" style="1" customWidth="1"/>
    <col min="6" max="6" width="8.5703125" style="1" customWidth="1"/>
    <col min="7" max="7" width="11.42578125" style="1" customWidth="1"/>
    <col min="8" max="8" width="13.140625" style="1" customWidth="1"/>
    <col min="9" max="9" width="13.42578125" style="1" bestFit="1" customWidth="1"/>
    <col min="10" max="16384" width="9.140625" style="1"/>
  </cols>
  <sheetData>
    <row r="1" spans="1:17" ht="17.25" customHeight="1">
      <c r="A1" s="120"/>
      <c r="B1" s="121"/>
      <c r="C1" s="122"/>
      <c r="D1" s="126" t="s">
        <v>9</v>
      </c>
      <c r="E1" s="127"/>
      <c r="F1" s="127"/>
      <c r="G1" s="127"/>
      <c r="H1" s="128"/>
    </row>
    <row r="2" spans="1:17" ht="16.5" customHeight="1">
      <c r="A2" s="120"/>
      <c r="B2" s="121"/>
      <c r="C2" s="122"/>
      <c r="D2" s="129" t="s">
        <v>72</v>
      </c>
      <c r="E2" s="130"/>
      <c r="F2" s="130"/>
      <c r="G2" s="130"/>
      <c r="H2" s="131"/>
    </row>
    <row r="3" spans="1:17" ht="20.25" customHeight="1">
      <c r="A3" s="120"/>
      <c r="B3" s="121"/>
      <c r="C3" s="122"/>
      <c r="D3" s="132" t="s">
        <v>120</v>
      </c>
      <c r="E3" s="133"/>
      <c r="F3" s="133"/>
      <c r="G3" s="133"/>
      <c r="H3" s="134"/>
    </row>
    <row r="4" spans="1:17" ht="17.25" customHeight="1">
      <c r="A4" s="120"/>
      <c r="B4" s="121"/>
      <c r="C4" s="122"/>
      <c r="D4" s="132" t="s">
        <v>121</v>
      </c>
      <c r="E4" s="133"/>
      <c r="F4" s="133"/>
      <c r="G4" s="133"/>
      <c r="H4" s="134"/>
    </row>
    <row r="5" spans="1:17" ht="15.75" customHeight="1">
      <c r="A5" s="120"/>
      <c r="B5" s="121"/>
      <c r="C5" s="122"/>
      <c r="D5" s="135" t="s">
        <v>0</v>
      </c>
      <c r="E5" s="136"/>
      <c r="F5" s="136"/>
      <c r="G5" s="136"/>
      <c r="H5" s="137"/>
    </row>
    <row r="6" spans="1:17" ht="17.25" customHeight="1">
      <c r="A6" s="123"/>
      <c r="B6" s="124"/>
      <c r="C6" s="125"/>
      <c r="D6" s="138" t="s">
        <v>122</v>
      </c>
      <c r="E6" s="139"/>
      <c r="F6" s="139"/>
      <c r="G6" s="139"/>
      <c r="H6" s="140"/>
    </row>
    <row r="7" spans="1:17" s="3" customFormat="1" ht="21.75" customHeight="1">
      <c r="A7" s="66" t="s">
        <v>1</v>
      </c>
      <c r="B7" s="80" t="s">
        <v>2</v>
      </c>
      <c r="C7" s="66" t="s">
        <v>3</v>
      </c>
      <c r="D7" s="66" t="s">
        <v>4</v>
      </c>
      <c r="E7" s="66" t="s">
        <v>5</v>
      </c>
      <c r="F7" s="66" t="s">
        <v>6</v>
      </c>
      <c r="G7" s="67" t="s">
        <v>7</v>
      </c>
      <c r="H7" s="66" t="s">
        <v>8</v>
      </c>
      <c r="L7" s="86"/>
      <c r="M7" s="86"/>
      <c r="N7" s="86"/>
      <c r="O7" s="86"/>
      <c r="P7" s="86"/>
      <c r="Q7" s="86"/>
    </row>
    <row r="8" spans="1:17" s="3" customFormat="1" ht="14.25" customHeight="1">
      <c r="A8" s="68"/>
      <c r="B8" s="84"/>
      <c r="C8" s="69" t="s">
        <v>14</v>
      </c>
      <c r="D8" s="69" t="s">
        <v>15</v>
      </c>
      <c r="E8" s="68"/>
      <c r="F8" s="68"/>
      <c r="G8" s="70"/>
      <c r="H8" s="71">
        <f>SUM(H9:H21)</f>
        <v>15995.679999999998</v>
      </c>
    </row>
    <row r="9" spans="1:17" ht="14.25" customHeight="1">
      <c r="A9" s="27" t="s">
        <v>123</v>
      </c>
      <c r="B9" s="83">
        <v>4813</v>
      </c>
      <c r="C9" s="27" t="s">
        <v>16</v>
      </c>
      <c r="D9" s="88" t="s">
        <v>144</v>
      </c>
      <c r="E9" s="27" t="s">
        <v>12</v>
      </c>
      <c r="F9" s="30">
        <v>3</v>
      </c>
      <c r="G9" s="47">
        <v>445</v>
      </c>
      <c r="H9" s="48">
        <f>G9*F9</f>
        <v>1335</v>
      </c>
    </row>
    <row r="10" spans="1:17" s="16" customFormat="1" ht="18" customHeight="1">
      <c r="A10" s="17" t="s">
        <v>124</v>
      </c>
      <c r="B10" s="23">
        <v>97622</v>
      </c>
      <c r="C10" s="27" t="s">
        <v>19</v>
      </c>
      <c r="D10" s="89" t="s">
        <v>145</v>
      </c>
      <c r="E10" s="27" t="s">
        <v>13</v>
      </c>
      <c r="F10" s="21">
        <v>20</v>
      </c>
      <c r="G10" s="22">
        <v>65.31</v>
      </c>
      <c r="H10" s="48">
        <f t="shared" ref="H10:H21" si="0">G10*F10</f>
        <v>1306.2</v>
      </c>
    </row>
    <row r="11" spans="1:17" s="16" customFormat="1" ht="18" customHeight="1">
      <c r="A11" s="17" t="s">
        <v>124</v>
      </c>
      <c r="B11" s="27">
        <v>97644</v>
      </c>
      <c r="C11" s="27" t="s">
        <v>22</v>
      </c>
      <c r="D11" s="90" t="s">
        <v>146</v>
      </c>
      <c r="E11" s="27" t="s">
        <v>12</v>
      </c>
      <c r="F11" s="25">
        <v>20</v>
      </c>
      <c r="G11" s="26">
        <v>10.37</v>
      </c>
      <c r="H11" s="48">
        <f t="shared" si="0"/>
        <v>207.39999999999998</v>
      </c>
    </row>
    <row r="12" spans="1:17" s="16" customFormat="1" ht="24" customHeight="1">
      <c r="A12" s="17" t="s">
        <v>124</v>
      </c>
      <c r="B12" s="27">
        <v>97647</v>
      </c>
      <c r="C12" s="27" t="s">
        <v>83</v>
      </c>
      <c r="D12" s="91" t="s">
        <v>147</v>
      </c>
      <c r="E12" s="27" t="s">
        <v>12</v>
      </c>
      <c r="F12" s="25">
        <v>100</v>
      </c>
      <c r="G12" s="26">
        <v>3.88</v>
      </c>
      <c r="H12" s="48">
        <f t="shared" si="0"/>
        <v>388</v>
      </c>
    </row>
    <row r="13" spans="1:17" s="16" customFormat="1" ht="17.25" customHeight="1">
      <c r="A13" s="17" t="s">
        <v>124</v>
      </c>
      <c r="B13" s="27">
        <v>97645</v>
      </c>
      <c r="C13" s="27" t="s">
        <v>125</v>
      </c>
      <c r="D13" s="91" t="s">
        <v>148</v>
      </c>
      <c r="E13" s="27" t="s">
        <v>12</v>
      </c>
      <c r="F13" s="73">
        <v>20</v>
      </c>
      <c r="G13" s="74">
        <v>35.42</v>
      </c>
      <c r="H13" s="48">
        <f t="shared" si="0"/>
        <v>708.40000000000009</v>
      </c>
    </row>
    <row r="14" spans="1:17" s="16" customFormat="1" ht="17.25" customHeight="1">
      <c r="A14" s="17" t="s">
        <v>124</v>
      </c>
      <c r="B14" s="27">
        <v>97660</v>
      </c>
      <c r="C14" s="27" t="s">
        <v>126</v>
      </c>
      <c r="D14" s="91" t="s">
        <v>149</v>
      </c>
      <c r="E14" s="27" t="s">
        <v>5</v>
      </c>
      <c r="F14" s="73">
        <v>100</v>
      </c>
      <c r="G14" s="74">
        <v>0.78</v>
      </c>
      <c r="H14" s="48">
        <f t="shared" si="0"/>
        <v>78</v>
      </c>
    </row>
    <row r="15" spans="1:17" s="16" customFormat="1" ht="17.25" customHeight="1">
      <c r="A15" s="17" t="s">
        <v>124</v>
      </c>
      <c r="B15" s="27">
        <v>97661</v>
      </c>
      <c r="C15" s="27" t="s">
        <v>127</v>
      </c>
      <c r="D15" s="91" t="s">
        <v>150</v>
      </c>
      <c r="E15" s="27" t="s">
        <v>25</v>
      </c>
      <c r="F15" s="73">
        <v>2000</v>
      </c>
      <c r="G15" s="74">
        <v>0.79</v>
      </c>
      <c r="H15" s="48">
        <f t="shared" si="0"/>
        <v>1580</v>
      </c>
    </row>
    <row r="16" spans="1:17" s="16" customFormat="1" ht="21.75" customHeight="1">
      <c r="A16" s="17" t="s">
        <v>124</v>
      </c>
      <c r="B16" s="27">
        <v>97662</v>
      </c>
      <c r="C16" s="27" t="s">
        <v>128</v>
      </c>
      <c r="D16" s="91" t="s">
        <v>151</v>
      </c>
      <c r="E16" s="27" t="s">
        <v>25</v>
      </c>
      <c r="F16" s="73">
        <v>1000</v>
      </c>
      <c r="G16" s="74">
        <v>0.57999999999999996</v>
      </c>
      <c r="H16" s="48">
        <f t="shared" si="0"/>
        <v>580</v>
      </c>
    </row>
    <row r="17" spans="1:8" s="16" customFormat="1" ht="17.25" customHeight="1">
      <c r="A17" s="17" t="s">
        <v>124</v>
      </c>
      <c r="B17" s="27">
        <v>97665</v>
      </c>
      <c r="C17" s="27" t="s">
        <v>129</v>
      </c>
      <c r="D17" s="91" t="s">
        <v>152</v>
      </c>
      <c r="E17" s="27" t="s">
        <v>5</v>
      </c>
      <c r="F17" s="73">
        <v>100</v>
      </c>
      <c r="G17" s="74">
        <v>1.51</v>
      </c>
      <c r="H17" s="48">
        <f t="shared" si="0"/>
        <v>151</v>
      </c>
    </row>
    <row r="18" spans="1:8" s="16" customFormat="1" ht="17.25" customHeight="1">
      <c r="A18" s="17" t="s">
        <v>124</v>
      </c>
      <c r="B18" s="27">
        <v>97666</v>
      </c>
      <c r="C18" s="27" t="s">
        <v>130</v>
      </c>
      <c r="D18" s="91" t="s">
        <v>153</v>
      </c>
      <c r="E18" s="27" t="s">
        <v>5</v>
      </c>
      <c r="F18" s="73">
        <v>20</v>
      </c>
      <c r="G18" s="74">
        <v>10.52</v>
      </c>
      <c r="H18" s="48">
        <f t="shared" si="0"/>
        <v>210.39999999999998</v>
      </c>
    </row>
    <row r="19" spans="1:8" s="16" customFormat="1" ht="17.25" customHeight="1">
      <c r="A19" s="17" t="s">
        <v>124</v>
      </c>
      <c r="B19" s="27">
        <v>97634</v>
      </c>
      <c r="C19" s="27" t="s">
        <v>131</v>
      </c>
      <c r="D19" s="16" t="s">
        <v>155</v>
      </c>
      <c r="E19" s="27" t="s">
        <v>12</v>
      </c>
      <c r="F19" s="73">
        <v>410</v>
      </c>
      <c r="G19" s="74">
        <v>13.77</v>
      </c>
      <c r="H19" s="48">
        <f t="shared" si="0"/>
        <v>5645.7</v>
      </c>
    </row>
    <row r="20" spans="1:8" s="16" customFormat="1" ht="17.25" customHeight="1">
      <c r="A20" s="17" t="s">
        <v>124</v>
      </c>
      <c r="B20" s="27">
        <v>97663</v>
      </c>
      <c r="C20" s="27" t="s">
        <v>132</v>
      </c>
      <c r="D20" s="91" t="s">
        <v>154</v>
      </c>
      <c r="E20" s="27" t="s">
        <v>5</v>
      </c>
      <c r="F20" s="73">
        <v>6</v>
      </c>
      <c r="G20" s="74">
        <v>14.43</v>
      </c>
      <c r="H20" s="48">
        <f t="shared" si="0"/>
        <v>86.58</v>
      </c>
    </row>
    <row r="21" spans="1:8" s="16" customFormat="1" ht="17.25" customHeight="1">
      <c r="A21" s="17" t="s">
        <v>124</v>
      </c>
      <c r="B21" s="23">
        <v>90446</v>
      </c>
      <c r="C21" s="27" t="s">
        <v>133</v>
      </c>
      <c r="D21" s="91" t="s">
        <v>156</v>
      </c>
      <c r="E21" s="27" t="s">
        <v>25</v>
      </c>
      <c r="F21" s="73">
        <v>100</v>
      </c>
      <c r="G21" s="74">
        <v>37.19</v>
      </c>
      <c r="H21" s="48">
        <f t="shared" si="0"/>
        <v>3719</v>
      </c>
    </row>
    <row r="22" spans="1:8" s="16" customFormat="1" ht="17.25" customHeight="1">
      <c r="A22" s="75"/>
      <c r="B22" s="76"/>
      <c r="C22" s="80" t="s">
        <v>17</v>
      </c>
      <c r="D22" s="81" t="s">
        <v>134</v>
      </c>
      <c r="E22" s="76"/>
      <c r="F22" s="78"/>
      <c r="G22" s="79"/>
      <c r="H22" s="87">
        <f>SUM(H23:H26)</f>
        <v>19564</v>
      </c>
    </row>
    <row r="23" spans="1:8" s="16" customFormat="1" ht="17.25" customHeight="1">
      <c r="A23" s="17" t="s">
        <v>124</v>
      </c>
      <c r="B23" s="27">
        <v>103317</v>
      </c>
      <c r="C23" s="27" t="s">
        <v>18</v>
      </c>
      <c r="D23" s="91" t="s">
        <v>157</v>
      </c>
      <c r="E23" s="27" t="s">
        <v>12</v>
      </c>
      <c r="F23" s="73">
        <v>50</v>
      </c>
      <c r="G23" s="74">
        <v>73.44</v>
      </c>
      <c r="H23" s="33">
        <f>G23*F23</f>
        <v>3672</v>
      </c>
    </row>
    <row r="24" spans="1:8" s="16" customFormat="1" ht="17.25" customHeight="1">
      <c r="A24" s="17" t="s">
        <v>124</v>
      </c>
      <c r="B24" s="27">
        <v>87879</v>
      </c>
      <c r="C24" s="27" t="s">
        <v>28</v>
      </c>
      <c r="D24" s="91" t="s">
        <v>158</v>
      </c>
      <c r="E24" s="27" t="s">
        <v>12</v>
      </c>
      <c r="F24" s="73">
        <v>100</v>
      </c>
      <c r="G24" s="74">
        <v>4.1900000000000004</v>
      </c>
      <c r="H24" s="33">
        <f t="shared" ref="H24:H26" si="1">G24*F24</f>
        <v>419.00000000000006</v>
      </c>
    </row>
    <row r="25" spans="1:8" s="16" customFormat="1" ht="17.25" customHeight="1">
      <c r="A25" s="17" t="s">
        <v>124</v>
      </c>
      <c r="B25" s="27">
        <v>87546</v>
      </c>
      <c r="C25" s="27" t="s">
        <v>24</v>
      </c>
      <c r="D25" s="91" t="s">
        <v>159</v>
      </c>
      <c r="E25" s="27" t="s">
        <v>12</v>
      </c>
      <c r="F25" s="73">
        <v>100</v>
      </c>
      <c r="G25" s="74">
        <v>30.71</v>
      </c>
      <c r="H25" s="33">
        <f t="shared" si="1"/>
        <v>3071</v>
      </c>
    </row>
    <row r="26" spans="1:8" s="16" customFormat="1" ht="30" customHeight="1">
      <c r="A26" s="17" t="s">
        <v>124</v>
      </c>
      <c r="B26" s="27">
        <v>93391</v>
      </c>
      <c r="C26" s="27" t="s">
        <v>29</v>
      </c>
      <c r="D26" s="91" t="s">
        <v>160</v>
      </c>
      <c r="E26" s="27" t="s">
        <v>12</v>
      </c>
      <c r="F26" s="73">
        <v>260</v>
      </c>
      <c r="G26" s="74">
        <v>47.7</v>
      </c>
      <c r="H26" s="33">
        <f t="shared" si="1"/>
        <v>12402</v>
      </c>
    </row>
    <row r="27" spans="1:8" s="16" customFormat="1" ht="17.25" customHeight="1">
      <c r="A27" s="75"/>
      <c r="B27" s="76"/>
      <c r="C27" s="80" t="s">
        <v>26</v>
      </c>
      <c r="D27" s="81" t="s">
        <v>135</v>
      </c>
      <c r="E27" s="76"/>
      <c r="F27" s="78"/>
      <c r="G27" s="79"/>
      <c r="H27" s="87">
        <f>SUM(H28:H29)</f>
        <v>31261.999999999996</v>
      </c>
    </row>
    <row r="28" spans="1:8" s="16" customFormat="1" ht="17.25" customHeight="1">
      <c r="A28" s="17" t="s">
        <v>124</v>
      </c>
      <c r="B28" s="27">
        <v>88497</v>
      </c>
      <c r="C28" s="27" t="s">
        <v>31</v>
      </c>
      <c r="D28" s="91" t="s">
        <v>161</v>
      </c>
      <c r="E28" s="27" t="s">
        <v>12</v>
      </c>
      <c r="F28" s="73">
        <v>500</v>
      </c>
      <c r="G28" s="74">
        <v>19</v>
      </c>
      <c r="H28" s="33">
        <f>G28*F28</f>
        <v>9500</v>
      </c>
    </row>
    <row r="29" spans="1:8" s="16" customFormat="1" ht="17.25" customHeight="1">
      <c r="A29" s="17" t="s">
        <v>124</v>
      </c>
      <c r="B29" s="27">
        <v>88489</v>
      </c>
      <c r="C29" s="27" t="s">
        <v>86</v>
      </c>
      <c r="D29" s="91" t="s">
        <v>162</v>
      </c>
      <c r="E29" s="27" t="s">
        <v>12</v>
      </c>
      <c r="F29" s="73">
        <v>1300</v>
      </c>
      <c r="G29" s="74">
        <v>16.739999999999998</v>
      </c>
      <c r="H29" s="33">
        <f>G29*F29</f>
        <v>21761.999999999996</v>
      </c>
    </row>
    <row r="30" spans="1:8" s="16" customFormat="1" ht="17.25" customHeight="1">
      <c r="A30" s="75"/>
      <c r="B30" s="76"/>
      <c r="C30" s="80" t="s">
        <v>136</v>
      </c>
      <c r="D30" s="81" t="s">
        <v>137</v>
      </c>
      <c r="E30" s="76"/>
      <c r="F30" s="78"/>
      <c r="G30" s="79"/>
      <c r="H30" s="87">
        <f>SUM(H31:H34)</f>
        <v>12201.119999999999</v>
      </c>
    </row>
    <row r="31" spans="1:8" s="16" customFormat="1" ht="17.25" customHeight="1">
      <c r="A31" s="17" t="s">
        <v>124</v>
      </c>
      <c r="B31" s="27">
        <v>87620</v>
      </c>
      <c r="C31" s="27" t="s">
        <v>138</v>
      </c>
      <c r="D31" s="92" t="s">
        <v>163</v>
      </c>
      <c r="E31" s="27" t="s">
        <v>12</v>
      </c>
      <c r="F31" s="73">
        <v>100</v>
      </c>
      <c r="G31" s="74">
        <v>29.17</v>
      </c>
      <c r="H31" s="33">
        <f>G31*F31</f>
        <v>2917</v>
      </c>
    </row>
    <row r="32" spans="1:8" s="16" customFormat="1" ht="24" customHeight="1">
      <c r="A32" s="17" t="s">
        <v>124</v>
      </c>
      <c r="B32" s="27">
        <v>87250</v>
      </c>
      <c r="C32" s="27" t="s">
        <v>139</v>
      </c>
      <c r="D32" s="92" t="s">
        <v>164</v>
      </c>
      <c r="E32" s="27" t="s">
        <v>12</v>
      </c>
      <c r="F32" s="73">
        <v>100</v>
      </c>
      <c r="G32" s="74">
        <v>64.28</v>
      </c>
      <c r="H32" s="33">
        <f t="shared" ref="H32:H34" si="2">G32*F32</f>
        <v>6428</v>
      </c>
    </row>
    <row r="33" spans="1:8" s="16" customFormat="1" ht="17.25" customHeight="1">
      <c r="A33" s="17" t="s">
        <v>124</v>
      </c>
      <c r="B33" s="27">
        <v>88649</v>
      </c>
      <c r="C33" s="27" t="s">
        <v>140</v>
      </c>
      <c r="D33" s="92" t="s">
        <v>165</v>
      </c>
      <c r="E33" s="27" t="s">
        <v>25</v>
      </c>
      <c r="F33" s="73">
        <v>93</v>
      </c>
      <c r="G33" s="74">
        <v>9.24</v>
      </c>
      <c r="H33" s="33">
        <f t="shared" si="2"/>
        <v>859.32</v>
      </c>
    </row>
    <row r="34" spans="1:8" s="16" customFormat="1" ht="17.25" customHeight="1">
      <c r="A34" s="17" t="s">
        <v>124</v>
      </c>
      <c r="B34" s="27">
        <v>98695</v>
      </c>
      <c r="C34" s="27" t="s">
        <v>141</v>
      </c>
      <c r="D34" s="92" t="s">
        <v>166</v>
      </c>
      <c r="E34" s="27" t="s">
        <v>25</v>
      </c>
      <c r="F34" s="73">
        <v>20</v>
      </c>
      <c r="G34" s="74">
        <v>99.84</v>
      </c>
      <c r="H34" s="33">
        <f t="shared" si="2"/>
        <v>1996.8000000000002</v>
      </c>
    </row>
    <row r="35" spans="1:8" s="16" customFormat="1" ht="17.25" customHeight="1">
      <c r="A35" s="75"/>
      <c r="B35" s="76"/>
      <c r="C35" s="80" t="s">
        <v>142</v>
      </c>
      <c r="D35" s="81" t="s">
        <v>143</v>
      </c>
      <c r="E35" s="77"/>
      <c r="F35" s="78"/>
      <c r="G35" s="79"/>
      <c r="H35" s="96">
        <f>SUM(H36:H41)</f>
        <v>17194.400000000001</v>
      </c>
    </row>
    <row r="36" spans="1:8" s="16" customFormat="1" ht="23.25" customHeight="1">
      <c r="A36" s="17" t="s">
        <v>124</v>
      </c>
      <c r="B36" s="27">
        <v>94559</v>
      </c>
      <c r="C36" s="27" t="s">
        <v>169</v>
      </c>
      <c r="D36" s="91" t="s">
        <v>202</v>
      </c>
      <c r="E36" s="72" t="s">
        <v>12</v>
      </c>
      <c r="F36" s="73">
        <v>6</v>
      </c>
      <c r="G36" s="74">
        <v>841.64</v>
      </c>
      <c r="H36" s="33">
        <f>G36*F36</f>
        <v>5049.84</v>
      </c>
    </row>
    <row r="37" spans="1:8" s="16" customFormat="1" ht="17.25" customHeight="1">
      <c r="A37" s="17" t="s">
        <v>124</v>
      </c>
      <c r="B37" s="27">
        <v>34369</v>
      </c>
      <c r="C37" s="27" t="s">
        <v>170</v>
      </c>
      <c r="D37" s="91" t="s">
        <v>203</v>
      </c>
      <c r="E37" s="72" t="s">
        <v>12</v>
      </c>
      <c r="F37" s="73">
        <v>10</v>
      </c>
      <c r="G37" s="74">
        <v>619.38</v>
      </c>
      <c r="H37" s="33">
        <f t="shared" ref="H37:H41" si="3">G37*F37</f>
        <v>6193.8</v>
      </c>
    </row>
    <row r="38" spans="1:8" s="16" customFormat="1" ht="17.25" customHeight="1">
      <c r="A38" s="17" t="s">
        <v>124</v>
      </c>
      <c r="B38" s="27">
        <v>90822</v>
      </c>
      <c r="C38" s="27" t="s">
        <v>171</v>
      </c>
      <c r="D38" s="28" t="s">
        <v>204</v>
      </c>
      <c r="E38" s="72" t="s">
        <v>5</v>
      </c>
      <c r="F38" s="73">
        <v>6</v>
      </c>
      <c r="G38" s="74">
        <v>404.12</v>
      </c>
      <c r="H38" s="33">
        <f t="shared" si="3"/>
        <v>2424.7200000000003</v>
      </c>
    </row>
    <row r="39" spans="1:8" s="16" customFormat="1" ht="17.25" customHeight="1">
      <c r="A39" s="17" t="s">
        <v>124</v>
      </c>
      <c r="B39" s="27">
        <v>90823</v>
      </c>
      <c r="C39" s="27" t="s">
        <v>172</v>
      </c>
      <c r="D39" s="28" t="s">
        <v>205</v>
      </c>
      <c r="E39" s="72" t="s">
        <v>5</v>
      </c>
      <c r="F39" s="73">
        <v>2</v>
      </c>
      <c r="G39" s="74">
        <v>489.97</v>
      </c>
      <c r="H39" s="33">
        <f t="shared" si="3"/>
        <v>979.94</v>
      </c>
    </row>
    <row r="40" spans="1:8" s="16" customFormat="1" ht="17.25" customHeight="1">
      <c r="A40" s="17" t="s">
        <v>124</v>
      </c>
      <c r="B40" s="27">
        <v>102218</v>
      </c>
      <c r="C40" s="27" t="s">
        <v>173</v>
      </c>
      <c r="D40" s="28" t="s">
        <v>206</v>
      </c>
      <c r="E40" s="72" t="s">
        <v>12</v>
      </c>
      <c r="F40" s="73">
        <v>50</v>
      </c>
      <c r="G40" s="74">
        <v>17.940000000000001</v>
      </c>
      <c r="H40" s="33">
        <f t="shared" si="3"/>
        <v>897.00000000000011</v>
      </c>
    </row>
    <row r="41" spans="1:8" s="16" customFormat="1" ht="17.25" customHeight="1">
      <c r="A41" s="17" t="s">
        <v>124</v>
      </c>
      <c r="B41" s="27">
        <v>100760</v>
      </c>
      <c r="C41" s="27" t="s">
        <v>174</v>
      </c>
      <c r="D41" s="28" t="s">
        <v>207</v>
      </c>
      <c r="E41" s="72" t="s">
        <v>12</v>
      </c>
      <c r="F41" s="73">
        <v>30</v>
      </c>
      <c r="G41" s="74">
        <v>54.97</v>
      </c>
      <c r="H41" s="33">
        <f t="shared" si="3"/>
        <v>1649.1</v>
      </c>
    </row>
    <row r="42" spans="1:8" s="16" customFormat="1" ht="17.25" customHeight="1">
      <c r="A42" s="93"/>
      <c r="B42" s="80"/>
      <c r="C42" s="80" t="s">
        <v>167</v>
      </c>
      <c r="D42" s="81" t="s">
        <v>168</v>
      </c>
      <c r="E42" s="94"/>
      <c r="F42" s="95"/>
      <c r="G42" s="96"/>
      <c r="H42" s="87">
        <f>SUM(H43:H49)</f>
        <v>16509.7</v>
      </c>
    </row>
    <row r="43" spans="1:8" s="16" customFormat="1" ht="17.25" customHeight="1">
      <c r="A43" s="17" t="s">
        <v>124</v>
      </c>
      <c r="B43" s="27">
        <v>97589</v>
      </c>
      <c r="C43" s="27" t="s">
        <v>175</v>
      </c>
      <c r="D43" s="91" t="s">
        <v>208</v>
      </c>
      <c r="E43" s="72" t="s">
        <v>5</v>
      </c>
      <c r="F43" s="73">
        <v>50</v>
      </c>
      <c r="G43" s="74">
        <v>45.83</v>
      </c>
      <c r="H43" s="33">
        <f>G43*F43</f>
        <v>2291.5</v>
      </c>
    </row>
    <row r="44" spans="1:8" s="16" customFormat="1" ht="17.25" customHeight="1">
      <c r="A44" s="17" t="s">
        <v>124</v>
      </c>
      <c r="B44" s="27">
        <v>91926</v>
      </c>
      <c r="C44" s="27" t="s">
        <v>176</v>
      </c>
      <c r="D44" s="91" t="s">
        <v>209</v>
      </c>
      <c r="E44" s="72" t="s">
        <v>5</v>
      </c>
      <c r="F44" s="73">
        <v>1000</v>
      </c>
      <c r="G44" s="74">
        <v>4.0599999999999996</v>
      </c>
      <c r="H44" s="33">
        <f t="shared" ref="H44:H49" si="4">G44*F44</f>
        <v>4059.9999999999995</v>
      </c>
    </row>
    <row r="45" spans="1:8" s="16" customFormat="1" ht="17.25" customHeight="1">
      <c r="A45" s="17" t="s">
        <v>124</v>
      </c>
      <c r="B45" s="27">
        <v>93664</v>
      </c>
      <c r="C45" s="27" t="s">
        <v>177</v>
      </c>
      <c r="D45" s="91" t="s">
        <v>210</v>
      </c>
      <c r="E45" s="72" t="s">
        <v>5</v>
      </c>
      <c r="F45" s="73">
        <v>10</v>
      </c>
      <c r="G45" s="74">
        <v>67.13</v>
      </c>
      <c r="H45" s="33">
        <f t="shared" si="4"/>
        <v>671.3</v>
      </c>
    </row>
    <row r="46" spans="1:8" s="16" customFormat="1" ht="17.25" customHeight="1">
      <c r="A46" s="17" t="s">
        <v>124</v>
      </c>
      <c r="B46" s="27">
        <v>91930</v>
      </c>
      <c r="C46" s="27" t="s">
        <v>178</v>
      </c>
      <c r="D46" s="91" t="s">
        <v>211</v>
      </c>
      <c r="E46" s="72" t="s">
        <v>25</v>
      </c>
      <c r="F46" s="73">
        <v>500</v>
      </c>
      <c r="G46" s="74">
        <v>8.67</v>
      </c>
      <c r="H46" s="33">
        <f t="shared" si="4"/>
        <v>4335</v>
      </c>
    </row>
    <row r="47" spans="1:8" s="16" customFormat="1" ht="22.5" customHeight="1">
      <c r="A47" s="17" t="s">
        <v>124</v>
      </c>
      <c r="B47" s="27">
        <v>92035</v>
      </c>
      <c r="C47" s="27" t="s">
        <v>179</v>
      </c>
      <c r="D47" s="91" t="s">
        <v>212</v>
      </c>
      <c r="E47" s="72" t="s">
        <v>5</v>
      </c>
      <c r="F47" s="73">
        <v>20</v>
      </c>
      <c r="G47" s="74">
        <v>76.180000000000007</v>
      </c>
      <c r="H47" s="33">
        <f t="shared" si="4"/>
        <v>1523.6000000000001</v>
      </c>
    </row>
    <row r="48" spans="1:8" s="16" customFormat="1" ht="17.25" customHeight="1">
      <c r="A48" s="17" t="s">
        <v>124</v>
      </c>
      <c r="B48" s="27">
        <v>93142</v>
      </c>
      <c r="C48" s="27" t="s">
        <v>180</v>
      </c>
      <c r="D48" s="91" t="s">
        <v>213</v>
      </c>
      <c r="E48" s="72" t="s">
        <v>5</v>
      </c>
      <c r="F48" s="73">
        <v>10</v>
      </c>
      <c r="G48" s="74">
        <v>230.83</v>
      </c>
      <c r="H48" s="33">
        <f t="shared" si="4"/>
        <v>2308.3000000000002</v>
      </c>
    </row>
    <row r="49" spans="1:8" s="16" customFormat="1" ht="17.25" customHeight="1">
      <c r="A49" s="17" t="s">
        <v>124</v>
      </c>
      <c r="B49" s="27">
        <v>91835</v>
      </c>
      <c r="C49" s="27" t="s">
        <v>181</v>
      </c>
      <c r="D49" s="91" t="s">
        <v>214</v>
      </c>
      <c r="E49" s="72" t="s">
        <v>25</v>
      </c>
      <c r="F49" s="73">
        <v>100</v>
      </c>
      <c r="G49" s="74">
        <v>13.2</v>
      </c>
      <c r="H49" s="33">
        <f t="shared" si="4"/>
        <v>1320</v>
      </c>
    </row>
    <row r="50" spans="1:8" s="16" customFormat="1" ht="17.25" customHeight="1">
      <c r="A50" s="82"/>
      <c r="B50" s="76"/>
      <c r="C50" s="80" t="s">
        <v>182</v>
      </c>
      <c r="D50" s="81" t="s">
        <v>183</v>
      </c>
      <c r="E50" s="77"/>
      <c r="F50" s="78"/>
      <c r="G50" s="79"/>
      <c r="H50" s="87">
        <f>SUM(H51:H62)</f>
        <v>24171.739999999998</v>
      </c>
    </row>
    <row r="51" spans="1:8" s="16" customFormat="1" ht="17.25" customHeight="1">
      <c r="A51" s="17" t="s">
        <v>124</v>
      </c>
      <c r="B51" s="27">
        <v>10422</v>
      </c>
      <c r="C51" s="27" t="s">
        <v>184</v>
      </c>
      <c r="D51" s="91" t="s">
        <v>215</v>
      </c>
      <c r="E51" s="72" t="s">
        <v>5</v>
      </c>
      <c r="F51" s="73">
        <v>3</v>
      </c>
      <c r="G51" s="74">
        <v>315.69</v>
      </c>
      <c r="H51" s="33">
        <f>G51*F51</f>
        <v>947.06999999999994</v>
      </c>
    </row>
    <row r="52" spans="1:8" s="16" customFormat="1" ht="17.25" customHeight="1">
      <c r="A52" s="17" t="s">
        <v>124</v>
      </c>
      <c r="B52" s="27">
        <v>86903</v>
      </c>
      <c r="C52" s="27" t="s">
        <v>185</v>
      </c>
      <c r="D52" s="91" t="s">
        <v>216</v>
      </c>
      <c r="E52" s="72" t="s">
        <v>5</v>
      </c>
      <c r="F52" s="73">
        <v>3</v>
      </c>
      <c r="G52" s="74">
        <v>324.20999999999998</v>
      </c>
      <c r="H52" s="33">
        <f t="shared" ref="H52:H62" si="5">G52*F52</f>
        <v>972.62999999999988</v>
      </c>
    </row>
    <row r="53" spans="1:8" s="16" customFormat="1" ht="17.25" customHeight="1">
      <c r="A53" s="17" t="s">
        <v>124</v>
      </c>
      <c r="B53" s="27">
        <v>86906</v>
      </c>
      <c r="C53" s="27" t="s">
        <v>186</v>
      </c>
      <c r="D53" s="91" t="s">
        <v>217</v>
      </c>
      <c r="E53" s="72" t="s">
        <v>5</v>
      </c>
      <c r="F53" s="73">
        <v>5</v>
      </c>
      <c r="G53" s="74">
        <v>74.260000000000005</v>
      </c>
      <c r="H53" s="33">
        <f t="shared" si="5"/>
        <v>371.3</v>
      </c>
    </row>
    <row r="54" spans="1:8" s="16" customFormat="1" ht="17.25" customHeight="1">
      <c r="A54" s="17" t="s">
        <v>124</v>
      </c>
      <c r="B54" s="27">
        <v>36520</v>
      </c>
      <c r="C54" s="27" t="s">
        <v>187</v>
      </c>
      <c r="D54" s="91" t="s">
        <v>219</v>
      </c>
      <c r="E54" s="72" t="s">
        <v>5</v>
      </c>
      <c r="F54" s="73">
        <v>2</v>
      </c>
      <c r="G54" s="74">
        <v>531.33000000000004</v>
      </c>
      <c r="H54" s="33">
        <f t="shared" si="5"/>
        <v>1062.6600000000001</v>
      </c>
    </row>
    <row r="55" spans="1:8" s="16" customFormat="1" ht="17.25" customHeight="1">
      <c r="A55" s="17" t="s">
        <v>124</v>
      </c>
      <c r="B55" s="27">
        <v>86942</v>
      </c>
      <c r="C55" s="27" t="s">
        <v>188</v>
      </c>
      <c r="D55" s="91" t="s">
        <v>218</v>
      </c>
      <c r="E55" s="72" t="s">
        <v>5</v>
      </c>
      <c r="F55" s="73">
        <v>2</v>
      </c>
      <c r="G55" s="74">
        <v>255.98</v>
      </c>
      <c r="H55" s="33">
        <f t="shared" si="5"/>
        <v>511.96</v>
      </c>
    </row>
    <row r="56" spans="1:8" s="16" customFormat="1" ht="27" customHeight="1">
      <c r="A56" s="17" t="s">
        <v>124</v>
      </c>
      <c r="B56" s="27">
        <v>91785</v>
      </c>
      <c r="C56" s="27" t="s">
        <v>189</v>
      </c>
      <c r="D56" s="91" t="s">
        <v>220</v>
      </c>
      <c r="E56" s="72" t="s">
        <v>25</v>
      </c>
      <c r="F56" s="73">
        <v>100</v>
      </c>
      <c r="G56" s="74">
        <v>54.94</v>
      </c>
      <c r="H56" s="33">
        <f t="shared" si="5"/>
        <v>5494</v>
      </c>
    </row>
    <row r="57" spans="1:8" s="16" customFormat="1" ht="24.75" customHeight="1">
      <c r="A57" s="17" t="s">
        <v>124</v>
      </c>
      <c r="B57" s="27">
        <v>91793</v>
      </c>
      <c r="C57" s="27" t="s">
        <v>190</v>
      </c>
      <c r="D57" s="91" t="s">
        <v>221</v>
      </c>
      <c r="E57" s="72" t="s">
        <v>25</v>
      </c>
      <c r="F57" s="73">
        <v>50</v>
      </c>
      <c r="G57" s="74">
        <v>111.82</v>
      </c>
      <c r="H57" s="33">
        <f t="shared" si="5"/>
        <v>5591</v>
      </c>
    </row>
    <row r="58" spans="1:8" s="16" customFormat="1" ht="29.25" customHeight="1">
      <c r="A58" s="17" t="s">
        <v>124</v>
      </c>
      <c r="B58" s="27">
        <v>91795</v>
      </c>
      <c r="C58" s="27" t="s">
        <v>191</v>
      </c>
      <c r="D58" s="91" t="s">
        <v>222</v>
      </c>
      <c r="E58" s="72" t="s">
        <v>25</v>
      </c>
      <c r="F58" s="73">
        <v>100</v>
      </c>
      <c r="G58" s="74">
        <v>86.24</v>
      </c>
      <c r="H58" s="33">
        <f t="shared" si="5"/>
        <v>8624</v>
      </c>
    </row>
    <row r="59" spans="1:8" s="16" customFormat="1" ht="17.25" customHeight="1">
      <c r="A59" s="17" t="s">
        <v>124</v>
      </c>
      <c r="B59" s="27">
        <v>86885</v>
      </c>
      <c r="C59" s="27" t="s">
        <v>192</v>
      </c>
      <c r="D59" s="91" t="s">
        <v>223</v>
      </c>
      <c r="E59" s="72" t="s">
        <v>5</v>
      </c>
      <c r="F59" s="73">
        <v>8</v>
      </c>
      <c r="G59" s="74">
        <v>14.71</v>
      </c>
      <c r="H59" s="33">
        <f t="shared" si="5"/>
        <v>117.68</v>
      </c>
    </row>
    <row r="60" spans="1:8" s="16" customFormat="1" ht="17.25" customHeight="1">
      <c r="A60" s="17" t="s">
        <v>124</v>
      </c>
      <c r="B60" s="27">
        <v>86883</v>
      </c>
      <c r="C60" s="27" t="s">
        <v>193</v>
      </c>
      <c r="D60" s="91" t="s">
        <v>224</v>
      </c>
      <c r="E60" s="72" t="s">
        <v>5</v>
      </c>
      <c r="F60" s="73">
        <v>8</v>
      </c>
      <c r="G60" s="74">
        <v>27.47</v>
      </c>
      <c r="H60" s="33">
        <f t="shared" si="5"/>
        <v>219.76</v>
      </c>
    </row>
    <row r="61" spans="1:8" s="16" customFormat="1" ht="17.25" customHeight="1">
      <c r="A61" s="17" t="s">
        <v>124</v>
      </c>
      <c r="B61" s="27">
        <v>89985</v>
      </c>
      <c r="C61" s="27" t="s">
        <v>194</v>
      </c>
      <c r="D61" s="91" t="s">
        <v>225</v>
      </c>
      <c r="E61" s="72" t="s">
        <v>5</v>
      </c>
      <c r="F61" s="73">
        <v>2</v>
      </c>
      <c r="G61" s="74">
        <v>78.7</v>
      </c>
      <c r="H61" s="33">
        <f t="shared" si="5"/>
        <v>157.4</v>
      </c>
    </row>
    <row r="62" spans="1:8" s="16" customFormat="1" ht="17.25" customHeight="1">
      <c r="A62" s="17" t="s">
        <v>124</v>
      </c>
      <c r="B62" s="27">
        <v>89709</v>
      </c>
      <c r="C62" s="27" t="s">
        <v>197</v>
      </c>
      <c r="D62" s="91" t="s">
        <v>226</v>
      </c>
      <c r="E62" s="72" t="s">
        <v>5</v>
      </c>
      <c r="F62" s="73">
        <v>4</v>
      </c>
      <c r="G62" s="74">
        <v>25.57</v>
      </c>
      <c r="H62" s="33">
        <f t="shared" si="5"/>
        <v>102.28</v>
      </c>
    </row>
    <row r="63" spans="1:8" s="16" customFormat="1" ht="17.25" customHeight="1">
      <c r="A63" s="66"/>
      <c r="B63" s="80"/>
      <c r="C63" s="80" t="s">
        <v>195</v>
      </c>
      <c r="D63" s="81" t="s">
        <v>196</v>
      </c>
      <c r="E63" s="94"/>
      <c r="F63" s="95"/>
      <c r="G63" s="96"/>
      <c r="H63" s="96">
        <f>SUM(H64:H67)</f>
        <v>20565.934999999998</v>
      </c>
    </row>
    <row r="64" spans="1:8" s="16" customFormat="1" ht="17.25" customHeight="1">
      <c r="A64" s="97" t="s">
        <v>124</v>
      </c>
      <c r="B64" s="27">
        <v>92544</v>
      </c>
      <c r="C64" s="27" t="s">
        <v>198</v>
      </c>
      <c r="D64" s="91" t="s">
        <v>227</v>
      </c>
      <c r="E64" s="72" t="s">
        <v>12</v>
      </c>
      <c r="F64" s="73">
        <v>54</v>
      </c>
      <c r="G64" s="74">
        <v>20.66</v>
      </c>
      <c r="H64" s="33">
        <f>G64*F64</f>
        <v>1115.6400000000001</v>
      </c>
    </row>
    <row r="65" spans="1:8" s="16" customFormat="1" ht="17.25" customHeight="1">
      <c r="A65" s="97" t="s">
        <v>124</v>
      </c>
      <c r="B65" s="27">
        <v>94210</v>
      </c>
      <c r="C65" s="27" t="s">
        <v>199</v>
      </c>
      <c r="D65" s="91" t="s">
        <v>228</v>
      </c>
      <c r="E65" s="72" t="s">
        <v>12</v>
      </c>
      <c r="F65" s="73">
        <v>80</v>
      </c>
      <c r="G65" s="74">
        <v>48.84</v>
      </c>
      <c r="H65" s="33">
        <f t="shared" ref="H65:H67" si="6">G65*F65</f>
        <v>3907.2000000000003</v>
      </c>
    </row>
    <row r="66" spans="1:8" s="16" customFormat="1" ht="17.25" customHeight="1">
      <c r="A66" s="97" t="s">
        <v>124</v>
      </c>
      <c r="B66" s="27">
        <v>94231</v>
      </c>
      <c r="C66" s="27" t="s">
        <v>200</v>
      </c>
      <c r="D66" s="91" t="s">
        <v>229</v>
      </c>
      <c r="E66" s="72" t="s">
        <v>25</v>
      </c>
      <c r="F66" s="73">
        <v>100</v>
      </c>
      <c r="G66" s="74">
        <v>59</v>
      </c>
      <c r="H66" s="33">
        <f t="shared" si="6"/>
        <v>5900</v>
      </c>
    </row>
    <row r="67" spans="1:8" s="16" customFormat="1" ht="17.25" customHeight="1">
      <c r="A67" s="97" t="s">
        <v>124</v>
      </c>
      <c r="B67" s="27">
        <v>94229</v>
      </c>
      <c r="C67" s="27" t="s">
        <v>201</v>
      </c>
      <c r="D67" s="91" t="s">
        <v>230</v>
      </c>
      <c r="E67" s="72" t="s">
        <v>25</v>
      </c>
      <c r="F67" s="73">
        <v>49.5</v>
      </c>
      <c r="G67" s="74">
        <v>194.81</v>
      </c>
      <c r="H67" s="33">
        <f t="shared" si="6"/>
        <v>9643.0949999999993</v>
      </c>
    </row>
    <row r="68" spans="1:8" ht="25.5" customHeight="1">
      <c r="A68" s="118" t="s">
        <v>231</v>
      </c>
      <c r="B68" s="119"/>
      <c r="C68" s="119"/>
      <c r="D68" s="119"/>
      <c r="E68" s="119"/>
      <c r="F68" s="119"/>
      <c r="G68" s="119"/>
      <c r="H68" s="46">
        <f>H63+H50+H42+H35+H30+H27+H22+H8</f>
        <v>157464.57499999998</v>
      </c>
    </row>
    <row r="69" spans="1:8" ht="19.5" customHeight="1">
      <c r="A69" s="117" t="s">
        <v>232</v>
      </c>
      <c r="B69" s="117"/>
      <c r="C69" s="117"/>
      <c r="D69" s="117"/>
      <c r="E69" s="117"/>
      <c r="F69" s="117"/>
      <c r="G69" s="98">
        <v>0.27</v>
      </c>
      <c r="H69" s="99">
        <v>42515.44</v>
      </c>
    </row>
    <row r="70" spans="1:8" ht="18.75" customHeight="1">
      <c r="A70" s="116" t="s">
        <v>21</v>
      </c>
      <c r="B70" s="116"/>
      <c r="C70" s="116"/>
      <c r="D70" s="116"/>
      <c r="E70" s="116"/>
      <c r="F70" s="116"/>
      <c r="G70" s="116"/>
      <c r="H70" s="100">
        <v>199980</v>
      </c>
    </row>
    <row r="73" spans="1:8">
      <c r="D73" s="2" t="s">
        <v>10</v>
      </c>
    </row>
    <row r="74" spans="1:8">
      <c r="D74" s="2" t="s">
        <v>11</v>
      </c>
    </row>
    <row r="75" spans="1:8">
      <c r="D75" s="2" t="s">
        <v>23</v>
      </c>
    </row>
  </sheetData>
  <mergeCells count="10">
    <mergeCell ref="A70:G70"/>
    <mergeCell ref="A69:F69"/>
    <mergeCell ref="A68:G68"/>
    <mergeCell ref="A1:C6"/>
    <mergeCell ref="D1:H1"/>
    <mergeCell ref="D2:H2"/>
    <mergeCell ref="D3:H3"/>
    <mergeCell ref="D4:H4"/>
    <mergeCell ref="D5:H5"/>
    <mergeCell ref="D6:H6"/>
  </mergeCells>
  <phoneticPr fontId="27" type="noConversion"/>
  <printOptions horizontalCentered="1"/>
  <pageMargins left="0.23622047244094491" right="0.23622047244094491" top="0.35433070866141736" bottom="0.15748031496062992" header="0.31496062992125984" footer="0.31496062992125984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9"/>
  <sheetViews>
    <sheetView workbookViewId="0">
      <selection activeCell="B4" sqref="B4:D4"/>
    </sheetView>
  </sheetViews>
  <sheetFormatPr defaultRowHeight="15"/>
  <cols>
    <col min="1" max="1" width="33.42578125" customWidth="1"/>
    <col min="3" max="3" width="30.140625" customWidth="1"/>
    <col min="4" max="4" width="28" customWidth="1"/>
  </cols>
  <sheetData>
    <row r="1" spans="1:4" ht="25.5" customHeight="1">
      <c r="A1" s="170"/>
      <c r="B1" s="174" t="s">
        <v>9</v>
      </c>
      <c r="C1" s="175"/>
      <c r="D1" s="176"/>
    </row>
    <row r="2" spans="1:4" ht="18.75" customHeight="1" thickBot="1">
      <c r="A2" s="171"/>
      <c r="B2" s="177" t="s">
        <v>72</v>
      </c>
      <c r="C2" s="178"/>
      <c r="D2" s="179"/>
    </row>
    <row r="3" spans="1:4" ht="21.75" customHeight="1" thickBot="1">
      <c r="A3" s="172"/>
      <c r="B3" s="180" t="s">
        <v>119</v>
      </c>
      <c r="C3" s="181"/>
      <c r="D3" s="182"/>
    </row>
    <row r="4" spans="1:4" ht="26.25" customHeight="1">
      <c r="A4" s="171"/>
      <c r="B4" s="183" t="s">
        <v>233</v>
      </c>
      <c r="C4" s="184"/>
      <c r="D4" s="185"/>
    </row>
    <row r="5" spans="1:4" ht="35.25" customHeight="1" thickBot="1">
      <c r="A5" s="173"/>
      <c r="B5" s="186" t="s">
        <v>36</v>
      </c>
      <c r="C5" s="187"/>
      <c r="D5" s="188"/>
    </row>
    <row r="6" spans="1:4">
      <c r="A6" s="4" t="s">
        <v>37</v>
      </c>
      <c r="B6" s="155">
        <v>6.5000000000000006E-3</v>
      </c>
      <c r="C6" s="155"/>
      <c r="D6" s="156"/>
    </row>
    <row r="7" spans="1:4">
      <c r="A7" s="5" t="s">
        <v>38</v>
      </c>
      <c r="B7" s="157">
        <v>0.03</v>
      </c>
      <c r="C7" s="157"/>
      <c r="D7" s="158"/>
    </row>
    <row r="8" spans="1:4">
      <c r="A8" s="5" t="s">
        <v>39</v>
      </c>
      <c r="B8" s="159">
        <v>0.05</v>
      </c>
      <c r="C8" s="159"/>
      <c r="D8" s="160"/>
    </row>
    <row r="9" spans="1:4">
      <c r="A9" s="5" t="s">
        <v>40</v>
      </c>
      <c r="B9" s="161">
        <f>SUM(B6:B8)</f>
        <v>8.6499999999999994E-2</v>
      </c>
      <c r="C9" s="162"/>
      <c r="D9" s="163"/>
    </row>
    <row r="10" spans="1:4">
      <c r="A10" s="164" t="s">
        <v>41</v>
      </c>
      <c r="B10" s="165"/>
      <c r="C10" s="165"/>
      <c r="D10" s="166"/>
    </row>
    <row r="11" spans="1:4">
      <c r="A11" s="5" t="s">
        <v>42</v>
      </c>
      <c r="B11" s="157">
        <v>4.1599999999999998E-2</v>
      </c>
      <c r="C11" s="157"/>
      <c r="D11" s="158"/>
    </row>
    <row r="12" spans="1:4">
      <c r="A12" s="5" t="s">
        <v>43</v>
      </c>
      <c r="B12" s="157">
        <v>0.01</v>
      </c>
      <c r="C12" s="157"/>
      <c r="D12" s="158"/>
    </row>
    <row r="13" spans="1:4">
      <c r="A13" s="5" t="s">
        <v>44</v>
      </c>
      <c r="B13" s="157">
        <v>1.2E-2</v>
      </c>
      <c r="C13" s="157"/>
      <c r="D13" s="158"/>
    </row>
    <row r="14" spans="1:4" hidden="1">
      <c r="A14" s="5" t="s">
        <v>45</v>
      </c>
      <c r="B14" s="167">
        <v>0</v>
      </c>
      <c r="C14" s="168"/>
      <c r="D14" s="169"/>
    </row>
    <row r="15" spans="1:4">
      <c r="A15" s="5" t="s">
        <v>46</v>
      </c>
      <c r="B15" s="157">
        <v>1.2999999999999999E-2</v>
      </c>
      <c r="C15" s="157"/>
      <c r="D15" s="158"/>
    </row>
    <row r="16" spans="1:4">
      <c r="A16" s="5" t="s">
        <v>47</v>
      </c>
      <c r="B16" s="157">
        <v>7.6799999999999993E-2</v>
      </c>
      <c r="C16" s="157"/>
      <c r="D16" s="158"/>
    </row>
    <row r="17" spans="1:4" ht="15.75" thickBot="1">
      <c r="A17" s="5"/>
      <c r="B17" s="153">
        <f>SUM(B11:B16)</f>
        <v>0.15339999999999998</v>
      </c>
      <c r="C17" s="153"/>
      <c r="D17" s="154"/>
    </row>
    <row r="18" spans="1:4" ht="18.75" thickBot="1">
      <c r="A18" s="6"/>
      <c r="B18" s="146" t="s">
        <v>48</v>
      </c>
      <c r="C18" s="147"/>
      <c r="D18" s="7">
        <f>(((1+B11+B12+B13+B14)*(1+B15)*(1+B16))/(1-B9)-1)</f>
        <v>0.27003084645867537</v>
      </c>
    </row>
    <row r="19" spans="1:4">
      <c r="A19" s="8"/>
      <c r="B19" s="9"/>
      <c r="C19" s="10"/>
      <c r="D19" s="11"/>
    </row>
    <row r="20" spans="1:4">
      <c r="A20" s="148" t="s">
        <v>49</v>
      </c>
      <c r="B20" s="148"/>
      <c r="C20" s="148"/>
      <c r="D20" s="148"/>
    </row>
    <row r="21" spans="1:4">
      <c r="A21" s="12"/>
      <c r="B21" s="12"/>
      <c r="C21" s="12"/>
      <c r="D21" s="12"/>
    </row>
    <row r="22" spans="1:4" ht="15.75" thickBot="1">
      <c r="A22" s="149" t="s">
        <v>50</v>
      </c>
      <c r="B22" s="150" t="s">
        <v>51</v>
      </c>
      <c r="C22" s="150"/>
      <c r="D22" s="151" t="s">
        <v>52</v>
      </c>
    </row>
    <row r="23" spans="1:4">
      <c r="A23" s="149"/>
      <c r="B23" s="142" t="s">
        <v>53</v>
      </c>
      <c r="C23" s="142"/>
      <c r="D23" s="152"/>
    </row>
    <row r="24" spans="1:4">
      <c r="A24" s="142"/>
      <c r="B24" s="142"/>
      <c r="C24" s="142"/>
      <c r="D24" s="142"/>
    </row>
    <row r="25" spans="1:4">
      <c r="A25" s="12" t="s">
        <v>54</v>
      </c>
      <c r="B25" s="12"/>
      <c r="C25" s="12"/>
      <c r="D25" s="12"/>
    </row>
    <row r="26" spans="1:4">
      <c r="A26" s="13" t="s">
        <v>55</v>
      </c>
      <c r="B26" s="141" t="s">
        <v>56</v>
      </c>
      <c r="C26" s="141"/>
      <c r="D26" s="12"/>
    </row>
    <row r="27" spans="1:4">
      <c r="A27" s="13" t="s">
        <v>57</v>
      </c>
      <c r="B27" s="141" t="s">
        <v>58</v>
      </c>
      <c r="C27" s="141"/>
      <c r="D27" s="12"/>
    </row>
    <row r="28" spans="1:4">
      <c r="A28" s="13" t="s">
        <v>59</v>
      </c>
      <c r="B28" s="141" t="s">
        <v>60</v>
      </c>
      <c r="C28" s="141"/>
      <c r="D28" s="12"/>
    </row>
    <row r="29" spans="1:4">
      <c r="A29" s="13" t="s">
        <v>61</v>
      </c>
      <c r="B29" s="141" t="s">
        <v>62</v>
      </c>
      <c r="C29" s="141"/>
      <c r="D29" s="12"/>
    </row>
    <row r="30" spans="1:4">
      <c r="A30" s="13" t="s">
        <v>63</v>
      </c>
      <c r="B30" s="141" t="s">
        <v>64</v>
      </c>
      <c r="C30" s="141"/>
      <c r="D30" s="12"/>
    </row>
    <row r="31" spans="1:4">
      <c r="A31" s="13" t="s">
        <v>65</v>
      </c>
      <c r="B31" s="141" t="s">
        <v>66</v>
      </c>
      <c r="C31" s="141"/>
      <c r="D31" s="12"/>
    </row>
    <row r="32" spans="1:4">
      <c r="A32" s="13" t="s">
        <v>67</v>
      </c>
      <c r="B32" s="8" t="s">
        <v>68</v>
      </c>
      <c r="C32" s="8"/>
      <c r="D32" s="12"/>
    </row>
    <row r="33" spans="1:4">
      <c r="A33" s="8"/>
      <c r="B33" s="142"/>
      <c r="C33" s="142"/>
      <c r="D33" s="11"/>
    </row>
    <row r="37" spans="1:4">
      <c r="A37" s="144" t="s">
        <v>10</v>
      </c>
      <c r="B37" s="144"/>
      <c r="C37" s="144"/>
      <c r="D37" s="144"/>
    </row>
    <row r="38" spans="1:4">
      <c r="A38" s="143" t="s">
        <v>69</v>
      </c>
      <c r="B38" s="143"/>
      <c r="C38" s="143"/>
      <c r="D38" s="143"/>
    </row>
    <row r="39" spans="1:4" ht="15.75">
      <c r="A39" s="145" t="s">
        <v>70</v>
      </c>
      <c r="B39" s="145"/>
      <c r="C39" s="145"/>
      <c r="D39" s="145"/>
    </row>
  </sheetData>
  <mergeCells count="35">
    <mergeCell ref="A1:A5"/>
    <mergeCell ref="B1:D1"/>
    <mergeCell ref="B2:D2"/>
    <mergeCell ref="B3:D3"/>
    <mergeCell ref="B4:D4"/>
    <mergeCell ref="B5:D5"/>
    <mergeCell ref="B17:D17"/>
    <mergeCell ref="B6:D6"/>
    <mergeCell ref="B7:D7"/>
    <mergeCell ref="B8:D8"/>
    <mergeCell ref="B9:D9"/>
    <mergeCell ref="A10:D10"/>
    <mergeCell ref="B11:D11"/>
    <mergeCell ref="B12:D12"/>
    <mergeCell ref="B13:D13"/>
    <mergeCell ref="B14:D14"/>
    <mergeCell ref="B15:D15"/>
    <mergeCell ref="B16:D16"/>
    <mergeCell ref="B30:C30"/>
    <mergeCell ref="B18:C18"/>
    <mergeCell ref="A20:D20"/>
    <mergeCell ref="A22:A23"/>
    <mergeCell ref="B22:C22"/>
    <mergeCell ref="D22:D23"/>
    <mergeCell ref="B23:C23"/>
    <mergeCell ref="A24:D24"/>
    <mergeCell ref="B26:C26"/>
    <mergeCell ref="B27:C27"/>
    <mergeCell ref="B28:C28"/>
    <mergeCell ref="B29:C29"/>
    <mergeCell ref="B31:C31"/>
    <mergeCell ref="B33:C33"/>
    <mergeCell ref="A38:D38"/>
    <mergeCell ref="A37:D37"/>
    <mergeCell ref="A39:D39"/>
  </mergeCells>
  <pageMargins left="0.25" right="0.25" top="0.75" bottom="0.75" header="0.3" footer="0.3"/>
  <pageSetup paperSize="9" scale="95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7"/>
  <sheetViews>
    <sheetView topLeftCell="A22" zoomScale="112" zoomScaleNormal="112" workbookViewId="0">
      <selection activeCell="H24" sqref="H24"/>
    </sheetView>
  </sheetViews>
  <sheetFormatPr defaultColWidth="11.85546875" defaultRowHeight="15"/>
  <cols>
    <col min="1" max="1" width="15.140625" customWidth="1"/>
    <col min="2" max="2" width="26.85546875" customWidth="1"/>
    <col min="3" max="3" width="15" customWidth="1"/>
    <col min="4" max="4" width="11.5703125" customWidth="1"/>
    <col min="5" max="5" width="15.28515625" customWidth="1"/>
    <col min="6" max="6" width="11.28515625" customWidth="1"/>
    <col min="7" max="7" width="15.28515625" customWidth="1"/>
    <col min="8" max="8" width="11.28515625" customWidth="1"/>
    <col min="9" max="9" width="15.28515625" customWidth="1"/>
    <col min="10" max="10" width="11.28515625" customWidth="1"/>
  </cols>
  <sheetData>
    <row r="1" spans="1:10">
      <c r="A1" s="195"/>
      <c r="B1" s="198" t="s">
        <v>9</v>
      </c>
      <c r="C1" s="198"/>
      <c r="D1" s="198"/>
      <c r="E1" s="198"/>
      <c r="F1" s="198"/>
      <c r="G1" s="198"/>
      <c r="H1" s="198"/>
      <c r="I1" s="198"/>
      <c r="J1" s="198"/>
    </row>
    <row r="2" spans="1:10">
      <c r="A2" s="196"/>
      <c r="B2" s="198" t="s">
        <v>72</v>
      </c>
      <c r="C2" s="198"/>
      <c r="D2" s="198"/>
      <c r="E2" s="198"/>
      <c r="F2" s="198"/>
      <c r="G2" s="198"/>
      <c r="H2" s="198"/>
      <c r="I2" s="198"/>
      <c r="J2" s="198"/>
    </row>
    <row r="3" spans="1:10" ht="18.75" customHeight="1">
      <c r="A3" s="196"/>
      <c r="B3" s="207" t="s">
        <v>119</v>
      </c>
      <c r="C3" s="207"/>
      <c r="D3" s="207"/>
      <c r="E3" s="207"/>
      <c r="F3" s="207"/>
      <c r="G3" s="207"/>
      <c r="H3" s="207"/>
      <c r="I3" s="207"/>
      <c r="J3" s="207"/>
    </row>
    <row r="4" spans="1:10" ht="21" customHeight="1">
      <c r="A4" s="196"/>
      <c r="B4" s="206" t="s">
        <v>233</v>
      </c>
      <c r="C4" s="206"/>
      <c r="D4" s="206"/>
      <c r="E4" s="206"/>
      <c r="F4" s="206"/>
      <c r="G4" s="206"/>
      <c r="H4" s="206"/>
      <c r="I4" s="206"/>
      <c r="J4" s="206"/>
    </row>
    <row r="5" spans="1:10" ht="20.25" customHeight="1">
      <c r="A5" s="197"/>
      <c r="B5" s="205" t="s">
        <v>97</v>
      </c>
      <c r="C5" s="205"/>
      <c r="D5" s="205"/>
      <c r="E5" s="205"/>
      <c r="F5" s="205"/>
      <c r="G5" s="205"/>
      <c r="H5" s="205"/>
      <c r="I5" s="205"/>
      <c r="J5" s="205"/>
    </row>
    <row r="6" spans="1:10">
      <c r="A6" s="201" t="s">
        <v>3</v>
      </c>
      <c r="B6" s="202" t="s">
        <v>98</v>
      </c>
      <c r="C6" s="199" t="s">
        <v>8</v>
      </c>
      <c r="D6" s="199"/>
      <c r="E6" s="200" t="s">
        <v>99</v>
      </c>
      <c r="F6" s="199"/>
      <c r="G6" s="200" t="s">
        <v>117</v>
      </c>
      <c r="H6" s="199"/>
      <c r="I6" s="200" t="s">
        <v>118</v>
      </c>
      <c r="J6" s="199"/>
    </row>
    <row r="7" spans="1:10">
      <c r="A7" s="201"/>
      <c r="B7" s="203"/>
      <c r="C7" s="57" t="s">
        <v>100</v>
      </c>
      <c r="D7" s="58" t="s">
        <v>101</v>
      </c>
      <c r="E7" s="59" t="s">
        <v>100</v>
      </c>
      <c r="F7" s="58" t="s">
        <v>101</v>
      </c>
      <c r="G7" s="59" t="s">
        <v>100</v>
      </c>
      <c r="H7" s="58" t="s">
        <v>101</v>
      </c>
      <c r="I7" s="59" t="s">
        <v>100</v>
      </c>
      <c r="J7" s="58" t="s">
        <v>101</v>
      </c>
    </row>
    <row r="8" spans="1:10">
      <c r="A8" s="190"/>
      <c r="B8" s="190"/>
      <c r="C8" s="190"/>
      <c r="D8" s="190"/>
      <c r="E8" s="191"/>
      <c r="F8" s="190"/>
      <c r="G8" s="113"/>
      <c r="H8" s="113"/>
      <c r="I8" s="113"/>
      <c r="J8" s="113"/>
    </row>
    <row r="9" spans="1:10">
      <c r="A9" s="101" t="s">
        <v>75</v>
      </c>
      <c r="B9" s="102" t="s">
        <v>15</v>
      </c>
      <c r="C9" s="103">
        <v>20314.509999999998</v>
      </c>
      <c r="D9" s="104">
        <f>C9/C17</f>
        <v>0.10158270827082708</v>
      </c>
      <c r="E9" s="105">
        <f>F9*C9</f>
        <v>20314.509999999998</v>
      </c>
      <c r="F9" s="106">
        <v>1</v>
      </c>
      <c r="G9" s="105">
        <f>H9*C9</f>
        <v>0</v>
      </c>
      <c r="H9" s="106">
        <v>0</v>
      </c>
      <c r="I9" s="105">
        <f>J9*C9</f>
        <v>0</v>
      </c>
      <c r="J9" s="106">
        <v>0</v>
      </c>
    </row>
    <row r="10" spans="1:10" ht="15.75" customHeight="1">
      <c r="A10" s="101" t="s">
        <v>17</v>
      </c>
      <c r="B10" s="107" t="s">
        <v>234</v>
      </c>
      <c r="C10" s="108">
        <v>24846.28</v>
      </c>
      <c r="D10" s="109">
        <f>C10/C17</f>
        <v>0.12424382438243824</v>
      </c>
      <c r="E10" s="105">
        <f t="shared" ref="E10:E16" si="0">F10*C10</f>
        <v>24846.28</v>
      </c>
      <c r="F10" s="106">
        <v>1</v>
      </c>
      <c r="G10" s="105">
        <f t="shared" ref="G10:G16" si="1">H10*C10</f>
        <v>0</v>
      </c>
      <c r="H10" s="106">
        <v>0</v>
      </c>
      <c r="I10" s="105">
        <f t="shared" ref="I10:I16" si="2">J10*C10</f>
        <v>0</v>
      </c>
      <c r="J10" s="106">
        <v>0</v>
      </c>
    </row>
    <row r="11" spans="1:10" ht="19.5" customHeight="1">
      <c r="A11" s="65" t="s">
        <v>26</v>
      </c>
      <c r="B11" s="102" t="s">
        <v>235</v>
      </c>
      <c r="C11" s="110">
        <v>39702.74</v>
      </c>
      <c r="D11" s="111">
        <f>C11/C17</f>
        <v>0.19853355335533551</v>
      </c>
      <c r="E11" s="105">
        <f t="shared" si="0"/>
        <v>39702.74</v>
      </c>
      <c r="F11" s="106">
        <v>1</v>
      </c>
      <c r="G11" s="105">
        <f t="shared" si="1"/>
        <v>0</v>
      </c>
      <c r="H11" s="106">
        <v>0</v>
      </c>
      <c r="I11" s="105">
        <f t="shared" si="2"/>
        <v>0</v>
      </c>
      <c r="J11" s="106">
        <v>0</v>
      </c>
    </row>
    <row r="12" spans="1:10">
      <c r="A12" s="65" t="s">
        <v>136</v>
      </c>
      <c r="B12" s="102" t="s">
        <v>236</v>
      </c>
      <c r="C12" s="110">
        <v>15495.42</v>
      </c>
      <c r="D12" s="111">
        <f>C12/C17</f>
        <v>7.748484848484849E-2</v>
      </c>
      <c r="E12" s="105">
        <f t="shared" si="0"/>
        <v>0</v>
      </c>
      <c r="F12" s="106">
        <v>0</v>
      </c>
      <c r="G12" s="105">
        <f t="shared" si="1"/>
        <v>15495.42</v>
      </c>
      <c r="H12" s="106">
        <v>1</v>
      </c>
      <c r="I12" s="105">
        <f t="shared" si="2"/>
        <v>0</v>
      </c>
      <c r="J12" s="106">
        <v>0</v>
      </c>
    </row>
    <row r="13" spans="1:10">
      <c r="A13" s="65" t="s">
        <v>142</v>
      </c>
      <c r="B13" s="102" t="s">
        <v>237</v>
      </c>
      <c r="C13" s="110">
        <v>21836.89</v>
      </c>
      <c r="D13" s="111">
        <f>C13/C17</f>
        <v>0.10919536953695369</v>
      </c>
      <c r="E13" s="105">
        <f t="shared" si="0"/>
        <v>0</v>
      </c>
      <c r="F13" s="106">
        <v>0</v>
      </c>
      <c r="G13" s="105">
        <f t="shared" si="1"/>
        <v>10918.445</v>
      </c>
      <c r="H13" s="106">
        <v>0.5</v>
      </c>
      <c r="I13" s="105">
        <f t="shared" si="2"/>
        <v>10918.445</v>
      </c>
      <c r="J13" s="106">
        <v>0.5</v>
      </c>
    </row>
    <row r="14" spans="1:10">
      <c r="A14" s="65" t="s">
        <v>167</v>
      </c>
      <c r="B14" s="102" t="s">
        <v>238</v>
      </c>
      <c r="C14" s="110">
        <v>20967.32</v>
      </c>
      <c r="D14" s="111">
        <f>C14/C17</f>
        <v>0.10484708470847084</v>
      </c>
      <c r="E14" s="105">
        <f t="shared" si="0"/>
        <v>0</v>
      </c>
      <c r="F14" s="106">
        <v>0</v>
      </c>
      <c r="G14" s="105">
        <f t="shared" si="1"/>
        <v>10483.66</v>
      </c>
      <c r="H14" s="106">
        <v>0.5</v>
      </c>
      <c r="I14" s="105">
        <f t="shared" si="2"/>
        <v>10483.66</v>
      </c>
      <c r="J14" s="106">
        <v>0.5</v>
      </c>
    </row>
    <row r="15" spans="1:10">
      <c r="A15" s="65" t="s">
        <v>182</v>
      </c>
      <c r="B15" s="102" t="s">
        <v>239</v>
      </c>
      <c r="C15" s="110">
        <v>30698.1</v>
      </c>
      <c r="D15" s="111">
        <f>C15/C17</f>
        <v>0.1535058505850585</v>
      </c>
      <c r="E15" s="105">
        <f t="shared" si="0"/>
        <v>0</v>
      </c>
      <c r="F15" s="106">
        <v>0</v>
      </c>
      <c r="G15" s="105">
        <f t="shared" si="1"/>
        <v>15349.05</v>
      </c>
      <c r="H15" s="106">
        <v>0.5</v>
      </c>
      <c r="I15" s="105">
        <f t="shared" si="2"/>
        <v>15349.05</v>
      </c>
      <c r="J15" s="106">
        <v>0.5</v>
      </c>
    </row>
    <row r="16" spans="1:10">
      <c r="A16" s="65" t="s">
        <v>195</v>
      </c>
      <c r="B16" s="102" t="s">
        <v>196</v>
      </c>
      <c r="C16" s="110">
        <v>26118.74</v>
      </c>
      <c r="D16" s="111">
        <f>C16/C17</f>
        <v>0.13060676067606761</v>
      </c>
      <c r="E16" s="105">
        <f t="shared" si="0"/>
        <v>0</v>
      </c>
      <c r="F16" s="106">
        <v>0</v>
      </c>
      <c r="G16" s="105">
        <f t="shared" si="1"/>
        <v>13059.37</v>
      </c>
      <c r="H16" s="106">
        <v>0.5</v>
      </c>
      <c r="I16" s="105">
        <f t="shared" si="2"/>
        <v>13059.37</v>
      </c>
      <c r="J16" s="62">
        <v>0.5</v>
      </c>
    </row>
    <row r="17" spans="1:10">
      <c r="A17" s="189" t="s">
        <v>102</v>
      </c>
      <c r="B17" s="189"/>
      <c r="C17" s="60">
        <f>SUM(C9:C16)</f>
        <v>199980</v>
      </c>
      <c r="D17" s="61">
        <f>SUM(D9:D16)</f>
        <v>0.99999999999999978</v>
      </c>
      <c r="E17" s="115">
        <f>SUM(E9:E16)</f>
        <v>84863.53</v>
      </c>
      <c r="F17" s="112">
        <f>E17/C17</f>
        <v>0.42436008600860087</v>
      </c>
      <c r="G17" s="115">
        <f>SUM(G9:G16)</f>
        <v>65305.945</v>
      </c>
      <c r="H17" s="112">
        <f>G17/C17</f>
        <v>0.32656238123812381</v>
      </c>
      <c r="I17" s="115">
        <f>SUM(I9:I16)</f>
        <v>49810.525000000001</v>
      </c>
      <c r="J17" s="112">
        <f>I17/C17</f>
        <v>0.24907753275327532</v>
      </c>
    </row>
    <row r="18" spans="1:10">
      <c r="A18" s="190"/>
      <c r="B18" s="190"/>
      <c r="C18" s="190"/>
      <c r="D18" s="190"/>
      <c r="E18" s="191"/>
      <c r="F18" s="190"/>
    </row>
    <row r="19" spans="1:10">
      <c r="A19" s="192" t="s">
        <v>103</v>
      </c>
      <c r="B19" s="192"/>
      <c r="C19" s="192"/>
      <c r="D19" s="192"/>
      <c r="E19" s="63">
        <f>E17</f>
        <v>84863.53</v>
      </c>
      <c r="F19" s="114">
        <f>E19/C17</f>
        <v>0.42436008600860087</v>
      </c>
      <c r="G19" s="63">
        <f>G17</f>
        <v>65305.945</v>
      </c>
      <c r="H19" s="114">
        <f>G19/C17</f>
        <v>0.32656238123812381</v>
      </c>
      <c r="I19" s="63">
        <f>I17</f>
        <v>49810.525000000001</v>
      </c>
      <c r="J19" s="114">
        <f>I19/C17</f>
        <v>0.24907753275327532</v>
      </c>
    </row>
    <row r="20" spans="1:10">
      <c r="A20" s="192"/>
      <c r="B20" s="192"/>
      <c r="C20" s="192"/>
      <c r="D20" s="192"/>
      <c r="E20" s="193"/>
      <c r="F20" s="194"/>
    </row>
    <row r="21" spans="1:10">
      <c r="A21" s="192" t="s">
        <v>104</v>
      </c>
      <c r="B21" s="192"/>
      <c r="C21" s="192"/>
      <c r="D21" s="192"/>
      <c r="E21" s="63">
        <f>E19</f>
        <v>84863.53</v>
      </c>
      <c r="F21" s="114">
        <f>F19</f>
        <v>0.42436008600860087</v>
      </c>
      <c r="G21" s="63">
        <f>E21+G19</f>
        <v>150169.47500000001</v>
      </c>
      <c r="H21" s="114">
        <f>F21+H19</f>
        <v>0.75092246724672473</v>
      </c>
      <c r="I21" s="63">
        <f>G21+I19</f>
        <v>199980</v>
      </c>
      <c r="J21" s="64">
        <f>H21+J19</f>
        <v>1</v>
      </c>
    </row>
    <row r="26" spans="1:10">
      <c r="A26" s="204" t="s">
        <v>10</v>
      </c>
      <c r="B26" s="204"/>
      <c r="C26" s="204"/>
      <c r="D26" s="204"/>
      <c r="E26" s="204"/>
      <c r="F26" s="204"/>
    </row>
    <row r="27" spans="1:10">
      <c r="A27" s="204" t="s">
        <v>11</v>
      </c>
      <c r="B27" s="204"/>
      <c r="C27" s="204"/>
      <c r="D27" s="204"/>
      <c r="E27" s="204"/>
      <c r="F27" s="204"/>
    </row>
  </sheetData>
  <mergeCells count="20">
    <mergeCell ref="A26:F26"/>
    <mergeCell ref="A27:F27"/>
    <mergeCell ref="G6:H6"/>
    <mergeCell ref="A8:F8"/>
    <mergeCell ref="B5:J5"/>
    <mergeCell ref="I6:J6"/>
    <mergeCell ref="A1:A5"/>
    <mergeCell ref="B2:J2"/>
    <mergeCell ref="B1:J1"/>
    <mergeCell ref="C6:D6"/>
    <mergeCell ref="E6:F6"/>
    <mergeCell ref="A6:A7"/>
    <mergeCell ref="B6:B7"/>
    <mergeCell ref="B4:J4"/>
    <mergeCell ref="B3:J3"/>
    <mergeCell ref="A17:B17"/>
    <mergeCell ref="A18:F18"/>
    <mergeCell ref="A19:D19"/>
    <mergeCell ref="A20:F20"/>
    <mergeCell ref="A21:D21"/>
  </mergeCells>
  <printOptions horizontalCentered="1" verticalCentered="1"/>
  <pageMargins left="0.25" right="0.25" top="0.75" bottom="0.75" header="0.3" footer="0.3"/>
  <pageSetup paperSize="9" scale="90" orientation="landscape" horizontalDpi="0" verticalDpi="0" r:id="rId1"/>
  <ignoredErrors>
    <ignoredError sqref="F17 H17 H19 F19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8"/>
  <sheetViews>
    <sheetView topLeftCell="A16" workbookViewId="0">
      <selection activeCell="D31" sqref="D31"/>
    </sheetView>
  </sheetViews>
  <sheetFormatPr defaultRowHeight="15"/>
  <cols>
    <col min="1" max="1" width="8" customWidth="1"/>
    <col min="2" max="2" width="14.140625" customWidth="1"/>
    <col min="3" max="3" width="8.28515625" customWidth="1"/>
    <col min="4" max="4" width="75.140625" customWidth="1"/>
    <col min="5" max="5" width="8" customWidth="1"/>
    <col min="7" max="7" width="13.42578125" customWidth="1"/>
    <col min="8" max="8" width="22.5703125" customWidth="1"/>
    <col min="9" max="9" width="12.7109375" bestFit="1" customWidth="1"/>
  </cols>
  <sheetData>
    <row r="1" spans="1:17">
      <c r="A1" s="210"/>
      <c r="B1" s="211"/>
      <c r="C1" s="129" t="s">
        <v>72</v>
      </c>
      <c r="D1" s="130"/>
      <c r="E1" s="130"/>
      <c r="F1" s="130"/>
      <c r="G1" s="130"/>
      <c r="H1" s="131"/>
    </row>
    <row r="2" spans="1:17">
      <c r="A2" s="172"/>
      <c r="B2" s="212"/>
      <c r="C2" s="132" t="s">
        <v>87</v>
      </c>
      <c r="D2" s="133"/>
      <c r="E2" s="133"/>
      <c r="F2" s="133"/>
      <c r="G2" s="133"/>
      <c r="H2" s="134"/>
    </row>
    <row r="3" spans="1:17">
      <c r="A3" s="172"/>
      <c r="B3" s="212"/>
      <c r="C3" s="132" t="s">
        <v>105</v>
      </c>
      <c r="D3" s="133"/>
      <c r="E3" s="133"/>
      <c r="F3" s="133"/>
      <c r="G3" s="133"/>
      <c r="H3" s="134"/>
    </row>
    <row r="4" spans="1:17">
      <c r="A4" s="172"/>
      <c r="B4" s="212"/>
      <c r="C4" s="135" t="s">
        <v>0</v>
      </c>
      <c r="D4" s="136"/>
      <c r="E4" s="136"/>
      <c r="F4" s="136"/>
      <c r="G4" s="136"/>
      <c r="H4" s="137"/>
    </row>
    <row r="5" spans="1:17">
      <c r="A5" s="172"/>
      <c r="B5" s="212"/>
      <c r="C5" s="138" t="s">
        <v>106</v>
      </c>
      <c r="D5" s="139"/>
      <c r="E5" s="139"/>
      <c r="F5" s="139"/>
      <c r="G5" s="139"/>
      <c r="H5" s="140"/>
    </row>
    <row r="6" spans="1:17" ht="15.75" thickBot="1">
      <c r="A6" s="213"/>
      <c r="B6" s="214"/>
      <c r="C6" s="215"/>
      <c r="D6" s="216"/>
      <c r="E6" s="216"/>
      <c r="F6" s="216"/>
      <c r="G6" s="216"/>
      <c r="H6" s="216"/>
    </row>
    <row r="7" spans="1:17" s="37" customFormat="1" ht="19.5" customHeight="1">
      <c r="A7" s="36" t="s">
        <v>1</v>
      </c>
      <c r="B7" s="36" t="s">
        <v>2</v>
      </c>
      <c r="C7" s="36" t="s">
        <v>3</v>
      </c>
      <c r="D7" s="36" t="s">
        <v>4</v>
      </c>
      <c r="E7" s="36" t="s">
        <v>5</v>
      </c>
      <c r="F7" s="36" t="s">
        <v>6</v>
      </c>
      <c r="G7" s="217" t="s">
        <v>77</v>
      </c>
      <c r="H7" s="218"/>
      <c r="L7" s="38"/>
      <c r="M7" s="38"/>
      <c r="N7" s="38"/>
      <c r="O7" s="38"/>
      <c r="P7" s="38"/>
      <c r="Q7" s="38"/>
    </row>
    <row r="8" spans="1:17" s="41" customFormat="1" ht="21" customHeight="1">
      <c r="A8" s="39"/>
      <c r="B8" s="39"/>
      <c r="C8" s="40" t="s">
        <v>14</v>
      </c>
      <c r="D8" s="40" t="s">
        <v>15</v>
      </c>
      <c r="E8" s="39"/>
      <c r="F8" s="39"/>
      <c r="G8" s="208"/>
      <c r="H8" s="209"/>
    </row>
    <row r="9" spans="1:17" s="41" customFormat="1" ht="21" customHeight="1">
      <c r="A9" s="27" t="s">
        <v>20</v>
      </c>
      <c r="B9" s="45" t="s">
        <v>80</v>
      </c>
      <c r="C9" s="27" t="s">
        <v>16</v>
      </c>
      <c r="D9" s="15" t="s">
        <v>81</v>
      </c>
      <c r="E9" s="39" t="s">
        <v>12</v>
      </c>
      <c r="F9" s="30">
        <v>3</v>
      </c>
      <c r="G9" s="208" t="s">
        <v>82</v>
      </c>
      <c r="H9" s="209"/>
    </row>
    <row r="10" spans="1:17" s="41" customFormat="1" ht="22.5" customHeight="1">
      <c r="A10" s="17" t="s">
        <v>20</v>
      </c>
      <c r="B10" s="18" t="s">
        <v>71</v>
      </c>
      <c r="C10" s="19" t="s">
        <v>16</v>
      </c>
      <c r="D10" s="20" t="s">
        <v>96</v>
      </c>
      <c r="E10" s="54" t="s">
        <v>12</v>
      </c>
      <c r="F10" s="21">
        <v>615</v>
      </c>
      <c r="G10" s="208" t="s">
        <v>107</v>
      </c>
      <c r="H10" s="209"/>
    </row>
    <row r="11" spans="1:17" s="37" customFormat="1" ht="20.25" customHeight="1">
      <c r="A11" s="19" t="s">
        <v>20</v>
      </c>
      <c r="B11" s="23" t="s">
        <v>73</v>
      </c>
      <c r="C11" s="19" t="s">
        <v>19</v>
      </c>
      <c r="D11" s="24" t="s">
        <v>30</v>
      </c>
      <c r="E11" s="55" t="s">
        <v>13</v>
      </c>
      <c r="F11" s="25">
        <v>123</v>
      </c>
      <c r="G11" s="208" t="s">
        <v>108</v>
      </c>
      <c r="H11" s="209"/>
    </row>
    <row r="12" spans="1:17" s="37" customFormat="1" ht="23.25" customHeight="1">
      <c r="A12" s="19" t="s">
        <v>20</v>
      </c>
      <c r="B12" s="27" t="s">
        <v>74</v>
      </c>
      <c r="C12" s="19" t="s">
        <v>22</v>
      </c>
      <c r="D12" s="28" t="s">
        <v>76</v>
      </c>
      <c r="E12" s="55" t="s">
        <v>13</v>
      </c>
      <c r="F12" s="25">
        <v>123</v>
      </c>
      <c r="G12" s="208" t="s">
        <v>108</v>
      </c>
      <c r="H12" s="209"/>
    </row>
    <row r="13" spans="1:17" s="37" customFormat="1" ht="24" customHeight="1">
      <c r="A13" s="42"/>
      <c r="B13" s="42"/>
      <c r="C13" s="40" t="s">
        <v>17</v>
      </c>
      <c r="D13" s="40" t="s">
        <v>78</v>
      </c>
      <c r="E13" s="42"/>
      <c r="F13" s="43"/>
      <c r="G13" s="208"/>
      <c r="H13" s="209"/>
      <c r="I13" s="44"/>
    </row>
    <row r="14" spans="1:17" s="37" customFormat="1" ht="21.75" customHeight="1">
      <c r="A14" s="32" t="s">
        <v>20</v>
      </c>
      <c r="B14" s="49" t="s">
        <v>92</v>
      </c>
      <c r="C14" s="27" t="s">
        <v>18</v>
      </c>
      <c r="D14" s="50" t="s">
        <v>93</v>
      </c>
      <c r="E14" s="53" t="s">
        <v>13</v>
      </c>
      <c r="F14" s="31">
        <v>61.5</v>
      </c>
      <c r="G14" s="208" t="s">
        <v>109</v>
      </c>
      <c r="H14" s="209"/>
      <c r="I14" s="44"/>
    </row>
    <row r="15" spans="1:17" s="37" customFormat="1" ht="21.75" customHeight="1">
      <c r="A15" s="29" t="s">
        <v>20</v>
      </c>
      <c r="B15" s="27" t="s">
        <v>84</v>
      </c>
      <c r="C15" s="27" t="s">
        <v>28</v>
      </c>
      <c r="D15" s="24" t="s">
        <v>85</v>
      </c>
      <c r="E15" s="39" t="s">
        <v>25</v>
      </c>
      <c r="F15" s="31">
        <v>251</v>
      </c>
      <c r="G15" s="219" t="s">
        <v>115</v>
      </c>
      <c r="H15" s="219"/>
      <c r="I15" s="44"/>
    </row>
    <row r="16" spans="1:17" s="37" customFormat="1" ht="21.75" customHeight="1">
      <c r="A16" s="27" t="s">
        <v>20</v>
      </c>
      <c r="B16" s="49" t="s">
        <v>91</v>
      </c>
      <c r="C16" s="27" t="s">
        <v>24</v>
      </c>
      <c r="D16" s="51" t="s">
        <v>94</v>
      </c>
      <c r="E16" s="39" t="s">
        <v>13</v>
      </c>
      <c r="F16" s="30">
        <v>2.5</v>
      </c>
      <c r="G16" s="208" t="s">
        <v>110</v>
      </c>
      <c r="H16" s="209"/>
      <c r="I16" s="44"/>
    </row>
    <row r="17" spans="1:9" s="37" customFormat="1" ht="21.75" customHeight="1">
      <c r="A17" s="27" t="s">
        <v>20</v>
      </c>
      <c r="B17" s="45" t="s">
        <v>91</v>
      </c>
      <c r="C17" s="27" t="s">
        <v>29</v>
      </c>
      <c r="D17" s="51" t="s">
        <v>95</v>
      </c>
      <c r="E17" s="39" t="s">
        <v>13</v>
      </c>
      <c r="F17" s="30">
        <v>15.06</v>
      </c>
      <c r="G17" s="208" t="s">
        <v>111</v>
      </c>
      <c r="H17" s="209"/>
      <c r="I17" s="44"/>
    </row>
    <row r="18" spans="1:9" s="37" customFormat="1" ht="21.75" customHeight="1">
      <c r="A18" s="27" t="s">
        <v>20</v>
      </c>
      <c r="B18" s="45" t="s">
        <v>113</v>
      </c>
      <c r="C18" s="27" t="s">
        <v>112</v>
      </c>
      <c r="D18" s="51" t="s">
        <v>114</v>
      </c>
      <c r="E18" s="29" t="s">
        <v>25</v>
      </c>
      <c r="F18" s="31">
        <v>10</v>
      </c>
      <c r="G18" s="219" t="s">
        <v>116</v>
      </c>
      <c r="H18" s="219"/>
      <c r="I18" s="44"/>
    </row>
    <row r="19" spans="1:9" s="41" customFormat="1" ht="22.5" customHeight="1">
      <c r="A19" s="42"/>
      <c r="B19" s="42"/>
      <c r="C19" s="40" t="s">
        <v>26</v>
      </c>
      <c r="D19" s="40" t="s">
        <v>27</v>
      </c>
      <c r="E19" s="42"/>
      <c r="F19" s="42"/>
      <c r="G19" s="208"/>
      <c r="H19" s="209"/>
    </row>
    <row r="20" spans="1:9" s="37" customFormat="1" ht="21" customHeight="1">
      <c r="A20" s="32" t="s">
        <v>20</v>
      </c>
      <c r="B20" s="34" t="s">
        <v>35</v>
      </c>
      <c r="C20" s="27" t="s">
        <v>31</v>
      </c>
      <c r="D20" s="52" t="s">
        <v>34</v>
      </c>
      <c r="E20" s="53" t="s">
        <v>13</v>
      </c>
      <c r="F20" s="31">
        <v>61.5</v>
      </c>
      <c r="G20" s="208" t="s">
        <v>109</v>
      </c>
      <c r="H20" s="209"/>
    </row>
    <row r="21" spans="1:9" ht="28.5" customHeight="1">
      <c r="A21" s="27" t="s">
        <v>20</v>
      </c>
      <c r="B21" s="34" t="s">
        <v>33</v>
      </c>
      <c r="C21" s="27" t="s">
        <v>86</v>
      </c>
      <c r="D21" s="35" t="s">
        <v>32</v>
      </c>
      <c r="E21" s="39" t="s">
        <v>12</v>
      </c>
      <c r="F21" s="21">
        <v>615</v>
      </c>
      <c r="G21" s="208" t="s">
        <v>107</v>
      </c>
      <c r="H21" s="209"/>
    </row>
    <row r="22" spans="1:9">
      <c r="A22" s="27" t="s">
        <v>20</v>
      </c>
      <c r="B22" s="56" t="s">
        <v>89</v>
      </c>
      <c r="C22" s="27" t="s">
        <v>88</v>
      </c>
      <c r="D22" s="50" t="s">
        <v>90</v>
      </c>
      <c r="E22" s="39" t="s">
        <v>12</v>
      </c>
      <c r="F22" s="21">
        <v>615</v>
      </c>
      <c r="G22" s="208" t="s">
        <v>107</v>
      </c>
      <c r="H22" s="209"/>
    </row>
    <row r="26" spans="1:9">
      <c r="D26" s="14" t="s">
        <v>10</v>
      </c>
    </row>
    <row r="27" spans="1:9">
      <c r="D27" s="14" t="s">
        <v>11</v>
      </c>
    </row>
    <row r="28" spans="1:9">
      <c r="D28" s="14" t="s">
        <v>79</v>
      </c>
    </row>
  </sheetData>
  <mergeCells count="23">
    <mergeCell ref="G9:H9"/>
    <mergeCell ref="G15:H15"/>
    <mergeCell ref="G16:H16"/>
    <mergeCell ref="G19:H19"/>
    <mergeCell ref="G20:H20"/>
    <mergeCell ref="G17:H17"/>
    <mergeCell ref="G18:H18"/>
    <mergeCell ref="G21:H21"/>
    <mergeCell ref="G22:H22"/>
    <mergeCell ref="A1:B6"/>
    <mergeCell ref="C1:H1"/>
    <mergeCell ref="C2:H2"/>
    <mergeCell ref="C3:H3"/>
    <mergeCell ref="C4:H4"/>
    <mergeCell ref="C5:H5"/>
    <mergeCell ref="C6:H6"/>
    <mergeCell ref="G14:H14"/>
    <mergeCell ref="G13:H13"/>
    <mergeCell ref="G7:H7"/>
    <mergeCell ref="G8:H8"/>
    <mergeCell ref="G10:H10"/>
    <mergeCell ref="G11:H11"/>
    <mergeCell ref="G12:H12"/>
  </mergeCells>
  <phoneticPr fontId="27" type="noConversion"/>
  <pageMargins left="0.31496062992125984" right="0.31496062992125984" top="0.39370078740157483" bottom="0.19685039370078741" header="0.31496062992125984" footer="0.31496062992125984"/>
  <pageSetup paperSize="9" scale="8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orçamento</vt:lpstr>
      <vt:lpstr>BDI</vt:lpstr>
      <vt:lpstr>CRONOGRAMA</vt:lpstr>
      <vt:lpstr>MEMORIAL DE CÁLCULO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Juliana</cp:lastModifiedBy>
  <cp:lastPrinted>2023-02-16T16:33:02Z</cp:lastPrinted>
  <dcterms:created xsi:type="dcterms:W3CDTF">2017-05-03T14:02:09Z</dcterms:created>
  <dcterms:modified xsi:type="dcterms:W3CDTF">2023-03-02T12:50:54Z</dcterms:modified>
</cp:coreProperties>
</file>