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040" windowHeight="9390" activeTab="2"/>
  </bookViews>
  <sheets>
    <sheet name="Planilha" sheetId="1" r:id="rId1"/>
    <sheet name="Cronograma" sheetId="3" r:id="rId2"/>
    <sheet name="Memorial de Cálculo" sheetId="2" r:id="rId3"/>
  </sheets>
  <definedNames>
    <definedName name="_xlnm.Print_Area" localSheetId="0">Planilha!$A$1:$H$39</definedName>
  </definedNames>
  <calcPr calcId="152511"/>
</workbook>
</file>

<file path=xl/calcChain.xml><?xml version="1.0" encoding="utf-8"?>
<calcChain xmlns="http://schemas.openxmlformats.org/spreadsheetml/2006/main">
  <c r="G22" i="3"/>
  <c r="G20"/>
  <c r="G18"/>
  <c r="F22"/>
  <c r="F20"/>
  <c r="F18"/>
  <c r="E18"/>
  <c r="D16"/>
  <c r="C14"/>
  <c r="C22"/>
  <c r="H32" i="1"/>
  <c r="E22" i="3"/>
  <c r="D22"/>
  <c r="C23" l="1"/>
  <c r="C24" s="1"/>
  <c r="C25" s="1"/>
  <c r="D23"/>
  <c r="D24" s="1"/>
  <c r="E23"/>
  <c r="E24" s="1"/>
  <c r="F23"/>
  <c r="F24" s="1"/>
  <c r="G14"/>
  <c r="G16"/>
  <c r="D25" l="1"/>
  <c r="E25" s="1"/>
  <c r="F25" s="1"/>
  <c r="G23" l="1"/>
  <c r="G24" s="1"/>
  <c r="H29" i="1" l="1"/>
  <c r="H30"/>
  <c r="H28"/>
  <c r="H27" s="1"/>
  <c r="H21"/>
  <c r="H22"/>
  <c r="H23"/>
  <c r="H24"/>
  <c r="H25"/>
  <c r="H26"/>
  <c r="H20"/>
  <c r="H18"/>
  <c r="H17" s="1"/>
  <c r="H19" l="1"/>
  <c r="H16" l="1"/>
  <c r="H15"/>
  <c r="H14" s="1"/>
  <c r="H33" l="1"/>
  <c r="H34" s="1"/>
</calcChain>
</file>

<file path=xl/sharedStrings.xml><?xml version="1.0" encoding="utf-8"?>
<sst xmlns="http://schemas.openxmlformats.org/spreadsheetml/2006/main" count="185" uniqueCount="107">
  <si>
    <r>
      <rPr>
        <b/>
        <sz val="11"/>
        <rFont val="Times New Roman"/>
        <family val="1"/>
      </rPr>
      <t>VALOR TOTAL S/ BDI</t>
    </r>
  </si>
  <si>
    <r>
      <rPr>
        <b/>
        <sz val="11"/>
        <rFont val="Times New Roman"/>
        <family val="1"/>
      </rPr>
      <t>TOTAL GERAL</t>
    </r>
  </si>
  <si>
    <t xml:space="preserve">LOCAL:   ESTRADA NICOLA DI SALVO - VILA SÃO JORGE -PEDRO DE TOLEDO - S/P </t>
  </si>
  <si>
    <t xml:space="preserve">OBRA:  PAVIMENTAÇÃO EM LAJOTA  SEXTAVADO </t>
  </si>
  <si>
    <t xml:space="preserve">PLANILHA ORÇAMENTARIA </t>
  </si>
  <si>
    <t>m²</t>
  </si>
  <si>
    <t>m³</t>
  </si>
  <si>
    <t>1.1</t>
  </si>
  <si>
    <t>1.2</t>
  </si>
  <si>
    <t>02.08.020</t>
  </si>
  <si>
    <t>Placa de identificação para obra</t>
  </si>
  <si>
    <t>02.10.060</t>
  </si>
  <si>
    <t>Locação de vias, calçadas, tanques e lagoas M2 0,84</t>
  </si>
  <si>
    <t>m</t>
  </si>
  <si>
    <t>ITEM</t>
  </si>
  <si>
    <t>FONTE</t>
  </si>
  <si>
    <t>CÓDIGO</t>
  </si>
  <si>
    <t>ESPECIFICAÇÃO DOS SERVIÇOS</t>
  </si>
  <si>
    <t>UND.</t>
  </si>
  <si>
    <t>QUANT.</t>
  </si>
  <si>
    <t>UNITÁRIO</t>
  </si>
  <si>
    <t>1.0</t>
  </si>
  <si>
    <t>Serviços preliminares</t>
  </si>
  <si>
    <t>CDHU</t>
  </si>
  <si>
    <t>54.01.400</t>
  </si>
  <si>
    <t>54.01.010</t>
  </si>
  <si>
    <t>2.0</t>
  </si>
  <si>
    <t>2.1</t>
  </si>
  <si>
    <t>54.06.040</t>
  </si>
  <si>
    <t>Guia pré-moldada reta tipo PMSP 100 - fck 25 Mpa</t>
  </si>
  <si>
    <t>54.04.350</t>
  </si>
  <si>
    <t>Pavimentação em lajota de concreto 35 MPa, espessura 8 cm, tipos: raquete, retangular, sextavado e 16 faces, com rejunte em areia</t>
  </si>
  <si>
    <t>3.0</t>
  </si>
  <si>
    <t>Calçadas</t>
  </si>
  <si>
    <t>3.1</t>
  </si>
  <si>
    <t>3.2</t>
  </si>
  <si>
    <t>17.05.070</t>
  </si>
  <si>
    <r>
      <rPr>
        <sz val="11"/>
        <rFont val="Times New Roman"/>
        <family val="1"/>
      </rPr>
      <t>Piso  com  requadro  em  concreto  simples  com  controle  de  fck=  20
Mpa</t>
    </r>
  </si>
  <si>
    <t>Guias</t>
  </si>
  <si>
    <t>Movimento de terra / Pavimentação</t>
  </si>
  <si>
    <t>3.3</t>
  </si>
  <si>
    <t>3.4</t>
  </si>
  <si>
    <t>3.5</t>
  </si>
  <si>
    <t>3.6</t>
  </si>
  <si>
    <t>3.7</t>
  </si>
  <si>
    <t>Escavação mecanizada de valas ou cavas com profundidade até 2,00m</t>
  </si>
  <si>
    <t>Transporte de solo de 1ª e 2ª categoria por caminhão para distâncias superiores ao 5° km até 10º Km</t>
  </si>
  <si>
    <t xml:space="preserve">Abertura de Caixa atém 25 cm, inclui escavação, compactação, transporte e preparo do subleito </t>
  </si>
  <si>
    <t>Base para bica corrida</t>
  </si>
  <si>
    <t>Areia para aterro</t>
  </si>
  <si>
    <t>Regularização e compactação mecanizada de superfície, sem controle do proctor normal</t>
  </si>
  <si>
    <t>Sinapi</t>
  </si>
  <si>
    <t>07.02.020</t>
  </si>
  <si>
    <t>05.10.023</t>
  </si>
  <si>
    <t>54.01.220</t>
  </si>
  <si>
    <t>4.0</t>
  </si>
  <si>
    <t>4.1</t>
  </si>
  <si>
    <t>4.2</t>
  </si>
  <si>
    <t>4.3</t>
  </si>
  <si>
    <t>Título  :</t>
  </si>
  <si>
    <t>Infraestrutura Urbana</t>
  </si>
  <si>
    <t>Obra   :</t>
  </si>
  <si>
    <t xml:space="preserve">Pavimentação com lajota sextavada de concreto </t>
  </si>
  <si>
    <t>Local   :</t>
  </si>
  <si>
    <t>Bairro :</t>
  </si>
  <si>
    <t>TOTAL R$</t>
  </si>
  <si>
    <t>SERVIÇOS INICIAIS</t>
  </si>
  <si>
    <t>Guias/sarjetas</t>
  </si>
  <si>
    <t>Movimento de Terra/pavimentação</t>
  </si>
  <si>
    <t>TOTAL POR MÊS</t>
  </si>
  <si>
    <t>BDI (24,23%)</t>
  </si>
  <si>
    <t>TOTAL</t>
  </si>
  <si>
    <t>TOTAL ACUMULADO</t>
  </si>
  <si>
    <t>BASE: CDHU - 199 SEM DESONERAÇÃO / SINAPI 09/2025</t>
  </si>
  <si>
    <t>Estrada Nicola Di Salvo</t>
  </si>
  <si>
    <t>Passeio</t>
  </si>
  <si>
    <t>TOTAL BDI - 24,23%</t>
  </si>
  <si>
    <t>MEMÓRIA DE CALCÚLO</t>
  </si>
  <si>
    <t>Titulo</t>
  </si>
  <si>
    <t>Infraestrutura</t>
  </si>
  <si>
    <t>Obra</t>
  </si>
  <si>
    <t>Local</t>
  </si>
  <si>
    <t>Bairro</t>
  </si>
  <si>
    <t>Ref.</t>
  </si>
  <si>
    <t>Código</t>
  </si>
  <si>
    <t>Item</t>
  </si>
  <si>
    <t>Especificações dos Serviços</t>
  </si>
  <si>
    <t>Quantidade</t>
  </si>
  <si>
    <t>Unidade</t>
  </si>
  <si>
    <t>Placa de identificação da obra</t>
  </si>
  <si>
    <t xml:space="preserve">Dimensões de 4,50m x 1,50m  </t>
  </si>
  <si>
    <t>54.06</t>
  </si>
  <si>
    <t>Guias e sarjetas</t>
  </si>
  <si>
    <t>54.06.151</t>
  </si>
  <si>
    <t>MOVIMENTO DE TERRA</t>
  </si>
  <si>
    <t>Estrada Nicola di Salvo</t>
  </si>
  <si>
    <t xml:space="preserve">Compr. = (72,00 m x2) = 144,00 m </t>
  </si>
  <si>
    <t>Execução de guia pre-fabricada</t>
  </si>
  <si>
    <t xml:space="preserve">V= (72,00 x 6,00 x 0,25) </t>
  </si>
  <si>
    <t>A= (72,00 x 6,00)</t>
  </si>
  <si>
    <t xml:space="preserve">V= (72,00 x 6,00 x 0,05)  </t>
  </si>
  <si>
    <t>V= (72,00 x 6,00 x 0,05)</t>
  </si>
  <si>
    <t>Comprimento = 72,00m</t>
  </si>
  <si>
    <t xml:space="preserve">15 dias </t>
  </si>
  <si>
    <t>15 dias</t>
  </si>
  <si>
    <t>60 DIAS</t>
  </si>
  <si>
    <t>Pedro de Toledo, 23 DE OUTUBRO de 2025</t>
  </si>
</sst>
</file>

<file path=xl/styles.xml><?xml version="1.0" encoding="utf-8"?>
<styleSheet xmlns="http://schemas.openxmlformats.org/spreadsheetml/2006/main">
  <numFmts count="6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&quot;R$ &quot;#,##0.00_);\(&quot;R$ &quot;#,##0.00\)"/>
    <numFmt numFmtId="166" formatCode="#,##0.00_ ;[Red]\-#,##0.00\ "/>
    <numFmt numFmtId="167" formatCode="&quot;R$ &quot;#,##0.00_);[Red]\(&quot;R$ &quot;#,##0.00\)"/>
  </numFmts>
  <fonts count="23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11"/>
      <color rgb="FF000000"/>
      <name val="Times New Roman"/>
      <family val="2"/>
    </font>
    <font>
      <sz val="1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rgb="FF000000"/>
      <name val="Times New Roman"/>
      <family val="1"/>
    </font>
    <font>
      <sz val="10"/>
      <color rgb="FF333333"/>
      <name val="Times New Roman"/>
      <family val="1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8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indexed="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theme="0" tint="-0.34998626667073579"/>
        <bgColor indexed="64"/>
      </patternFill>
    </fill>
  </fills>
  <borders count="5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44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0" fontId="1" fillId="0" borderId="0"/>
  </cellStyleXfs>
  <cellXfs count="19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top"/>
    </xf>
    <xf numFmtId="0" fontId="0" fillId="3" borderId="0" xfId="0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4" fontId="0" fillId="2" borderId="0" xfId="0" applyNumberFormat="1" applyFill="1" applyBorder="1" applyAlignment="1">
      <alignment horizontal="left" vertical="top"/>
    </xf>
    <xf numFmtId="0" fontId="5" fillId="3" borderId="6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25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/>
    </xf>
    <xf numFmtId="0" fontId="11" fillId="0" borderId="24" xfId="0" applyFont="1" applyBorder="1" applyAlignment="1">
      <alignment vertical="center"/>
    </xf>
    <xf numFmtId="2" fontId="10" fillId="0" borderId="24" xfId="0" applyNumberFormat="1" applyFont="1" applyBorder="1" applyAlignment="1">
      <alignment horizontal="center" vertical="center"/>
    </xf>
    <xf numFmtId="44" fontId="10" fillId="0" borderId="24" xfId="0" applyNumberFormat="1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2" fontId="12" fillId="0" borderId="5" xfId="0" applyNumberFormat="1" applyFont="1" applyFill="1" applyBorder="1" applyAlignment="1">
      <alignment horizontal="center" vertical="center" shrinkToFit="1"/>
    </xf>
    <xf numFmtId="164" fontId="10" fillId="0" borderId="24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2" fontId="12" fillId="0" borderId="1" xfId="0" applyNumberFormat="1" applyFont="1" applyFill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8" fontId="6" fillId="0" borderId="1" xfId="0" applyNumberFormat="1" applyFont="1" applyFill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14" fillId="0" borderId="24" xfId="0" applyFont="1" applyBorder="1" applyAlignment="1">
      <alignment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26" xfId="0" applyFont="1" applyBorder="1" applyAlignment="1">
      <alignment vertical="center" wrapText="1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vertical="center" wrapText="1"/>
    </xf>
    <xf numFmtId="44" fontId="0" fillId="0" borderId="0" xfId="0" applyNumberFormat="1" applyFill="1" applyBorder="1" applyAlignment="1">
      <alignment horizontal="center" vertical="center"/>
    </xf>
    <xf numFmtId="44" fontId="5" fillId="3" borderId="7" xfId="0" applyNumberFormat="1" applyFont="1" applyFill="1" applyBorder="1" applyAlignment="1">
      <alignment horizontal="center" vertical="center" wrapText="1"/>
    </xf>
    <xf numFmtId="44" fontId="9" fillId="3" borderId="9" xfId="0" applyNumberFormat="1" applyFont="1" applyFill="1" applyBorder="1" applyAlignment="1">
      <alignment horizontal="center" vertical="center" shrinkToFit="1"/>
    </xf>
    <xf numFmtId="44" fontId="12" fillId="0" borderId="9" xfId="0" applyNumberFormat="1" applyFont="1" applyFill="1" applyBorder="1" applyAlignment="1">
      <alignment horizontal="center" vertical="center" shrinkToFit="1"/>
    </xf>
    <xf numFmtId="44" fontId="3" fillId="2" borderId="9" xfId="0" applyNumberFormat="1" applyFont="1" applyFill="1" applyBorder="1" applyAlignment="1">
      <alignment horizontal="center" vertical="center" shrinkToFit="1"/>
    </xf>
    <xf numFmtId="44" fontId="3" fillId="2" borderId="14" xfId="0" applyNumberFormat="1" applyFont="1" applyFill="1" applyBorder="1" applyAlignment="1">
      <alignment horizontal="center" vertical="center" shrinkToFit="1"/>
    </xf>
    <xf numFmtId="44" fontId="9" fillId="3" borderId="28" xfId="0" applyNumberFormat="1" applyFont="1" applyFill="1" applyBorder="1" applyAlignment="1">
      <alignment horizontal="center" vertical="center" shrinkToFit="1"/>
    </xf>
    <xf numFmtId="0" fontId="8" fillId="3" borderId="5" xfId="0" applyFont="1" applyFill="1" applyBorder="1" applyAlignment="1">
      <alignment horizontal="center" vertical="center" wrapText="1"/>
    </xf>
    <xf numFmtId="44" fontId="9" fillId="3" borderId="7" xfId="0" applyNumberFormat="1" applyFont="1" applyFill="1" applyBorder="1" applyAlignment="1">
      <alignment horizontal="center" vertical="center" shrinkToFit="1"/>
    </xf>
    <xf numFmtId="44" fontId="12" fillId="0" borderId="24" xfId="0" applyNumberFormat="1" applyFont="1" applyFill="1" applyBorder="1" applyAlignment="1">
      <alignment horizontal="center" vertical="center" shrinkToFit="1"/>
    </xf>
    <xf numFmtId="4" fontId="14" fillId="0" borderId="24" xfId="0" applyNumberFormat="1" applyFont="1" applyBorder="1" applyAlignment="1">
      <alignment horizontal="center" vertical="center"/>
    </xf>
    <xf numFmtId="4" fontId="14" fillId="2" borderId="24" xfId="0" applyNumberFormat="1" applyFont="1" applyFill="1" applyBorder="1" applyAlignment="1">
      <alignment horizontal="center" vertical="center"/>
    </xf>
    <xf numFmtId="2" fontId="14" fillId="0" borderId="24" xfId="0" applyNumberFormat="1" applyFont="1" applyBorder="1" applyAlignment="1">
      <alignment horizontal="center" vertical="center" wrapText="1"/>
    </xf>
    <xf numFmtId="2" fontId="6" fillId="2" borderId="24" xfId="0" applyNumberFormat="1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top"/>
    </xf>
    <xf numFmtId="0" fontId="17" fillId="0" borderId="37" xfId="0" applyFont="1" applyBorder="1" applyAlignment="1">
      <alignment vertical="center"/>
    </xf>
    <xf numFmtId="0" fontId="17" fillId="0" borderId="27" xfId="0" applyFont="1" applyBorder="1" applyAlignment="1">
      <alignment horizontal="left" vertical="center"/>
    </xf>
    <xf numFmtId="0" fontId="17" fillId="0" borderId="27" xfId="0" applyFont="1" applyBorder="1" applyAlignment="1">
      <alignment vertical="center"/>
    </xf>
    <xf numFmtId="0" fontId="17" fillId="0" borderId="40" xfId="0" applyFont="1" applyBorder="1" applyAlignment="1">
      <alignment vertical="center"/>
    </xf>
    <xf numFmtId="0" fontId="20" fillId="3" borderId="24" xfId="0" applyFont="1" applyFill="1" applyBorder="1" applyAlignment="1">
      <alignment horizontal="center" vertical="center"/>
    </xf>
    <xf numFmtId="4" fontId="14" fillId="0" borderId="47" xfId="0" applyNumberFormat="1" applyFont="1" applyBorder="1" applyAlignment="1">
      <alignment vertical="center"/>
    </xf>
    <xf numFmtId="165" fontId="14" fillId="0" borderId="24" xfId="0" applyNumberFormat="1" applyFont="1" applyBorder="1" applyAlignment="1">
      <alignment vertical="center"/>
    </xf>
    <xf numFmtId="166" fontId="14" fillId="0" borderId="47" xfId="0" applyNumberFormat="1" applyFont="1" applyBorder="1" applyAlignment="1">
      <alignment vertical="center"/>
    </xf>
    <xf numFmtId="10" fontId="14" fillId="5" borderId="24" xfId="2" applyNumberFormat="1" applyFont="1" applyFill="1" applyBorder="1" applyAlignment="1">
      <alignment vertical="center"/>
    </xf>
    <xf numFmtId="10" fontId="14" fillId="2" borderId="24" xfId="2" applyNumberFormat="1" applyFont="1" applyFill="1" applyBorder="1" applyAlignment="1">
      <alignment vertical="center"/>
    </xf>
    <xf numFmtId="167" fontId="14" fillId="0" borderId="24" xfId="0" applyNumberFormat="1" applyFont="1" applyBorder="1" applyAlignment="1">
      <alignment vertical="center"/>
    </xf>
    <xf numFmtId="167" fontId="14" fillId="0" borderId="47" xfId="0" applyNumberFormat="1" applyFont="1" applyBorder="1" applyAlignment="1">
      <alignment vertical="center"/>
    </xf>
    <xf numFmtId="0" fontId="21" fillId="0" borderId="27" xfId="0" applyFont="1" applyBorder="1" applyAlignment="1">
      <alignment horizontal="right" vertical="center"/>
    </xf>
    <xf numFmtId="0" fontId="21" fillId="0" borderId="24" xfId="0" applyFont="1" applyBorder="1" applyAlignment="1">
      <alignment horizontal="right" vertical="center"/>
    </xf>
    <xf numFmtId="167" fontId="21" fillId="0" borderId="47" xfId="0" applyNumberFormat="1" applyFont="1" applyBorder="1" applyAlignment="1">
      <alignment vertical="center"/>
    </xf>
    <xf numFmtId="167" fontId="5" fillId="0" borderId="41" xfId="0" applyNumberFormat="1" applyFont="1" applyBorder="1" applyAlignment="1">
      <alignment vertical="center"/>
    </xf>
    <xf numFmtId="44" fontId="5" fillId="0" borderId="42" xfId="1" applyFont="1" applyBorder="1" applyAlignment="1">
      <alignment vertical="center"/>
    </xf>
    <xf numFmtId="0" fontId="16" fillId="0" borderId="32" xfId="0" applyFont="1" applyBorder="1"/>
    <xf numFmtId="0" fontId="16" fillId="0" borderId="0" xfId="0" applyFont="1" applyBorder="1"/>
    <xf numFmtId="0" fontId="16" fillId="0" borderId="33" xfId="0" applyFont="1" applyBorder="1"/>
    <xf numFmtId="0" fontId="16" fillId="0" borderId="29" xfId="0" applyFont="1" applyBorder="1"/>
    <xf numFmtId="0" fontId="16" fillId="0" borderId="30" xfId="0" applyFont="1" applyBorder="1"/>
    <xf numFmtId="0" fontId="18" fillId="0" borderId="30" xfId="0" applyFont="1" applyBorder="1"/>
    <xf numFmtId="0" fontId="16" fillId="0" borderId="31" xfId="0" applyFont="1" applyBorder="1"/>
    <xf numFmtId="0" fontId="14" fillId="0" borderId="32" xfId="0" applyFont="1" applyBorder="1" applyAlignment="1"/>
    <xf numFmtId="0" fontId="18" fillId="0" borderId="0" xfId="0" applyFont="1" applyBorder="1"/>
    <xf numFmtId="0" fontId="16" fillId="0" borderId="34" xfId="0" applyFont="1" applyBorder="1"/>
    <xf numFmtId="0" fontId="16" fillId="0" borderId="35" xfId="0" applyFont="1" applyBorder="1"/>
    <xf numFmtId="0" fontId="16" fillId="0" borderId="36" xfId="0" applyFont="1" applyBorder="1"/>
    <xf numFmtId="0" fontId="8" fillId="0" borderId="0" xfId="0" applyFont="1"/>
    <xf numFmtId="0" fontId="14" fillId="0" borderId="29" xfId="0" applyFont="1" applyBorder="1" applyAlignment="1"/>
    <xf numFmtId="0" fontId="14" fillId="6" borderId="32" xfId="0" applyFont="1" applyFill="1" applyBorder="1"/>
    <xf numFmtId="0" fontId="14" fillId="6" borderId="0" xfId="0" applyFont="1" applyFill="1" applyBorder="1"/>
    <xf numFmtId="0" fontId="14" fillId="6" borderId="33" xfId="0" applyFont="1" applyFill="1" applyBorder="1"/>
    <xf numFmtId="0" fontId="21" fillId="0" borderId="27" xfId="0" applyFont="1" applyBorder="1" applyAlignment="1">
      <alignment vertical="center"/>
    </xf>
    <xf numFmtId="0" fontId="21" fillId="0" borderId="24" xfId="0" applyFont="1" applyBorder="1" applyAlignment="1">
      <alignment horizontal="center" vertical="center"/>
    </xf>
    <xf numFmtId="0" fontId="21" fillId="0" borderId="24" xfId="0" applyFont="1" applyFill="1" applyBorder="1" applyAlignment="1">
      <alignment vertical="center"/>
    </xf>
    <xf numFmtId="0" fontId="21" fillId="0" borderId="47" xfId="0" applyFont="1" applyBorder="1" applyAlignment="1">
      <alignment horizontal="center" vertical="center"/>
    </xf>
    <xf numFmtId="0" fontId="14" fillId="0" borderId="27" xfId="0" applyFont="1" applyBorder="1"/>
    <xf numFmtId="0" fontId="22" fillId="0" borderId="52" xfId="3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4" fontId="14" fillId="0" borderId="47" xfId="0" applyNumberFormat="1" applyFont="1" applyBorder="1" applyAlignment="1">
      <alignment horizontal="center" vertical="center" wrapText="1"/>
    </xf>
    <xf numFmtId="0" fontId="14" fillId="0" borderId="24" xfId="0" applyFont="1" applyBorder="1"/>
    <xf numFmtId="4" fontId="14" fillId="0" borderId="47" xfId="0" applyNumberFormat="1" applyFont="1" applyBorder="1"/>
    <xf numFmtId="4" fontId="14" fillId="6" borderId="33" xfId="0" applyNumberFormat="1" applyFont="1" applyFill="1" applyBorder="1"/>
    <xf numFmtId="0" fontId="14" fillId="0" borderId="47" xfId="0" applyFont="1" applyBorder="1" applyAlignment="1">
      <alignment vertical="center" wrapText="1"/>
    </xf>
    <xf numFmtId="0" fontId="14" fillId="0" borderId="27" xfId="0" applyFont="1" applyBorder="1" applyAlignment="1">
      <alignment horizontal="center"/>
    </xf>
    <xf numFmtId="0" fontId="14" fillId="0" borderId="24" xfId="0" applyFont="1" applyBorder="1" applyAlignment="1">
      <alignment vertical="center"/>
    </xf>
    <xf numFmtId="0" fontId="14" fillId="0" borderId="47" xfId="0" applyFont="1" applyBorder="1" applyAlignment="1">
      <alignment vertical="center"/>
    </xf>
    <xf numFmtId="4" fontId="14" fillId="0" borderId="47" xfId="0" applyNumberFormat="1" applyFont="1" applyBorder="1" applyAlignment="1">
      <alignment horizontal="center"/>
    </xf>
    <xf numFmtId="0" fontId="14" fillId="0" borderId="47" xfId="0" applyFont="1" applyBorder="1" applyAlignment="1">
      <alignment horizontal="center" vertical="center" wrapText="1"/>
    </xf>
    <xf numFmtId="0" fontId="14" fillId="6" borderId="27" xfId="0" applyFont="1" applyFill="1" applyBorder="1"/>
    <xf numFmtId="0" fontId="14" fillId="6" borderId="24" xfId="0" applyFont="1" applyFill="1" applyBorder="1"/>
    <xf numFmtId="4" fontId="14" fillId="6" borderId="47" xfId="0" applyNumberFormat="1" applyFont="1" applyFill="1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6" fillId="0" borderId="24" xfId="0" applyFont="1" applyBorder="1" applyAlignment="1">
      <alignment vertical="center" wrapText="1"/>
    </xf>
    <xf numFmtId="0" fontId="6" fillId="0" borderId="47" xfId="0" applyFont="1" applyBorder="1" applyAlignment="1">
      <alignment horizontal="center" vertical="center" wrapText="1"/>
    </xf>
    <xf numFmtId="0" fontId="14" fillId="0" borderId="24" xfId="0" applyFont="1" applyBorder="1" applyAlignment="1">
      <alignment horizontal="left" vertical="center"/>
    </xf>
    <xf numFmtId="0" fontId="14" fillId="0" borderId="40" xfId="0" applyFont="1" applyBorder="1"/>
    <xf numFmtId="0" fontId="14" fillId="0" borderId="41" xfId="0" applyFont="1" applyBorder="1"/>
    <xf numFmtId="4" fontId="14" fillId="0" borderId="42" xfId="0" applyNumberFormat="1" applyFont="1" applyBorder="1"/>
    <xf numFmtId="2" fontId="14" fillId="6" borderId="0" xfId="0" applyNumberFormat="1" applyFont="1" applyFill="1" applyBorder="1"/>
    <xf numFmtId="2" fontId="21" fillId="0" borderId="24" xfId="0" applyNumberFormat="1" applyFont="1" applyFill="1" applyBorder="1" applyAlignment="1">
      <alignment vertical="center"/>
    </xf>
    <xf numFmtId="2" fontId="14" fillId="0" borderId="53" xfId="0" applyNumberFormat="1" applyFont="1" applyBorder="1" applyAlignment="1">
      <alignment horizontal="center" vertical="center" wrapText="1"/>
    </xf>
    <xf numFmtId="2" fontId="14" fillId="0" borderId="24" xfId="0" applyNumberFormat="1" applyFont="1" applyBorder="1"/>
    <xf numFmtId="2" fontId="14" fillId="0" borderId="24" xfId="0" applyNumberFormat="1" applyFont="1" applyBorder="1" applyAlignment="1">
      <alignment vertical="center" wrapText="1"/>
    </xf>
    <xf numFmtId="2" fontId="14" fillId="0" borderId="24" xfId="0" applyNumberFormat="1" applyFont="1" applyBorder="1" applyAlignment="1">
      <alignment vertical="center"/>
    </xf>
    <xf numFmtId="2" fontId="14" fillId="6" borderId="24" xfId="0" applyNumberFormat="1" applyFont="1" applyFill="1" applyBorder="1" applyAlignment="1">
      <alignment horizontal="center"/>
    </xf>
    <xf numFmtId="2" fontId="14" fillId="0" borderId="24" xfId="0" applyNumberFormat="1" applyFont="1" applyBorder="1" applyAlignment="1">
      <alignment horizontal="center"/>
    </xf>
    <xf numFmtId="2" fontId="6" fillId="0" borderId="24" xfId="0" applyNumberFormat="1" applyFont="1" applyBorder="1" applyAlignment="1">
      <alignment horizontal="center" vertical="center" wrapText="1"/>
    </xf>
    <xf numFmtId="2" fontId="14" fillId="0" borderId="41" xfId="0" applyNumberFormat="1" applyFont="1" applyBorder="1"/>
    <xf numFmtId="2" fontId="8" fillId="0" borderId="0" xfId="0" applyNumberFormat="1" applyFont="1"/>
    <xf numFmtId="2" fontId="8" fillId="0" borderId="0" xfId="0" applyNumberFormat="1" applyFont="1" applyFill="1" applyBorder="1" applyAlignment="1">
      <alignment horizontal="left" vertical="top"/>
    </xf>
    <xf numFmtId="0" fontId="14" fillId="0" borderId="24" xfId="0" applyFont="1" applyBorder="1" applyAlignment="1">
      <alignment horizontal="left" vertical="center" wrapText="1"/>
    </xf>
    <xf numFmtId="0" fontId="2" fillId="2" borderId="10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right" vertical="top" wrapText="1"/>
    </xf>
    <xf numFmtId="0" fontId="5" fillId="2" borderId="10" xfId="0" applyFont="1" applyFill="1" applyBorder="1" applyAlignment="1">
      <alignment horizontal="right" vertical="top" wrapText="1"/>
    </xf>
    <xf numFmtId="0" fontId="2" fillId="2" borderId="11" xfId="0" applyFont="1" applyFill="1" applyBorder="1" applyAlignment="1">
      <alignment horizontal="right" vertical="top" wrapText="1"/>
    </xf>
    <xf numFmtId="0" fontId="2" fillId="2" borderId="12" xfId="0" applyFont="1" applyFill="1" applyBorder="1" applyAlignment="1">
      <alignment horizontal="right" vertical="top" wrapText="1"/>
    </xf>
    <xf numFmtId="0" fontId="2" fillId="2" borderId="13" xfId="0" applyFont="1" applyFill="1" applyBorder="1" applyAlignment="1">
      <alignment horizontal="right" vertical="top" wrapText="1"/>
    </xf>
    <xf numFmtId="0" fontId="8" fillId="0" borderId="15" xfId="0" applyFont="1" applyFill="1" applyBorder="1" applyAlignment="1">
      <alignment horizontal="left" vertical="center"/>
    </xf>
    <xf numFmtId="0" fontId="8" fillId="0" borderId="16" xfId="0" applyFont="1" applyFill="1" applyBorder="1" applyAlignment="1">
      <alignment horizontal="left" vertical="center"/>
    </xf>
    <xf numFmtId="0" fontId="8" fillId="0" borderId="17" xfId="0" applyFont="1" applyFill="1" applyBorder="1" applyAlignment="1">
      <alignment horizontal="left" vertical="center"/>
    </xf>
    <xf numFmtId="0" fontId="8" fillId="0" borderId="18" xfId="0" applyFont="1" applyFill="1" applyBorder="1" applyAlignment="1">
      <alignment horizontal="left" vertical="center"/>
    </xf>
    <xf numFmtId="0" fontId="8" fillId="0" borderId="19" xfId="0" applyFont="1" applyFill="1" applyBorder="1" applyAlignment="1">
      <alignment horizontal="left" vertical="center"/>
    </xf>
    <xf numFmtId="0" fontId="8" fillId="0" borderId="20" xfId="0" applyFont="1" applyFill="1" applyBorder="1" applyAlignment="1">
      <alignment horizontal="left" vertical="center"/>
    </xf>
    <xf numFmtId="0" fontId="7" fillId="0" borderId="21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21" fillId="0" borderId="27" xfId="0" applyFont="1" applyBorder="1" applyAlignment="1">
      <alignment horizontal="right" vertical="center"/>
    </xf>
    <xf numFmtId="0" fontId="21" fillId="0" borderId="24" xfId="0" applyFont="1" applyBorder="1" applyAlignment="1">
      <alignment horizontal="right" vertical="center"/>
    </xf>
    <xf numFmtId="0" fontId="5" fillId="0" borderId="40" xfId="0" applyFont="1" applyBorder="1" applyAlignment="1">
      <alignment horizontal="right" vertical="center"/>
    </xf>
    <xf numFmtId="0" fontId="5" fillId="0" borderId="41" xfId="0" applyFont="1" applyBorder="1" applyAlignment="1">
      <alignment horizontal="right" vertical="center"/>
    </xf>
    <xf numFmtId="0" fontId="14" fillId="0" borderId="32" xfId="0" applyFont="1" applyBorder="1" applyAlignment="1">
      <alignment horizontal="left"/>
    </xf>
    <xf numFmtId="0" fontId="14" fillId="0" borderId="0" xfId="0" applyFont="1" applyBorder="1" applyAlignment="1">
      <alignment horizontal="left"/>
    </xf>
    <xf numFmtId="0" fontId="14" fillId="0" borderId="33" xfId="0" applyFont="1" applyBorder="1" applyAlignment="1">
      <alignment horizontal="left"/>
    </xf>
    <xf numFmtId="0" fontId="14" fillId="0" borderId="27" xfId="0" applyFont="1" applyBorder="1" applyAlignment="1">
      <alignment horizontal="center" vertical="center"/>
    </xf>
    <xf numFmtId="0" fontId="14" fillId="0" borderId="24" xfId="0" applyFont="1" applyBorder="1" applyAlignment="1">
      <alignment vertical="center" wrapText="1"/>
    </xf>
    <xf numFmtId="0" fontId="14" fillId="0" borderId="48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49" xfId="0" applyFont="1" applyBorder="1" applyAlignment="1">
      <alignment vertical="center" wrapText="1"/>
    </xf>
    <xf numFmtId="0" fontId="14" fillId="0" borderId="51" xfId="0" applyFont="1" applyBorder="1" applyAlignment="1">
      <alignment vertical="center" wrapText="1"/>
    </xf>
    <xf numFmtId="0" fontId="16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/>
    </xf>
    <xf numFmtId="0" fontId="16" fillId="0" borderId="32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0" borderId="35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8" fillId="0" borderId="38" xfId="0" applyFont="1" applyBorder="1" applyAlignment="1">
      <alignment horizontal="left" vertical="center"/>
    </xf>
    <xf numFmtId="0" fontId="18" fillId="0" borderId="39" xfId="0" applyFont="1" applyBorder="1" applyAlignment="1">
      <alignment horizontal="left" vertical="center"/>
    </xf>
    <xf numFmtId="0" fontId="8" fillId="0" borderId="26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0" fontId="8" fillId="0" borderId="20" xfId="0" applyFont="1" applyBorder="1" applyAlignment="1">
      <alignment horizontal="left"/>
    </xf>
    <xf numFmtId="0" fontId="17" fillId="0" borderId="41" xfId="0" applyFont="1" applyBorder="1" applyAlignment="1">
      <alignment horizontal="left" vertical="center"/>
    </xf>
    <xf numFmtId="0" fontId="17" fillId="0" borderId="42" xfId="0" applyFont="1" applyBorder="1" applyAlignment="1">
      <alignment horizontal="left" vertical="center"/>
    </xf>
    <xf numFmtId="0" fontId="19" fillId="0" borderId="43" xfId="0" applyFont="1" applyBorder="1" applyAlignment="1">
      <alignment horizontal="center" vertical="center"/>
    </xf>
    <xf numFmtId="0" fontId="19" fillId="0" borderId="44" xfId="0" applyFont="1" applyBorder="1" applyAlignment="1">
      <alignment horizontal="center" vertical="center"/>
    </xf>
    <xf numFmtId="0" fontId="19" fillId="0" borderId="45" xfId="0" applyFont="1" applyBorder="1" applyAlignment="1">
      <alignment horizontal="center" vertical="center"/>
    </xf>
    <xf numFmtId="0" fontId="20" fillId="3" borderId="37" xfId="0" applyFont="1" applyFill="1" applyBorder="1" applyAlignment="1">
      <alignment horizontal="center" vertical="center"/>
    </xf>
    <xf numFmtId="0" fontId="20" fillId="3" borderId="27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vertical="center"/>
    </xf>
    <xf numFmtId="0" fontId="20" fillId="3" borderId="24" xfId="0" applyFont="1" applyFill="1" applyBorder="1" applyAlignment="1">
      <alignment vertical="center"/>
    </xf>
    <xf numFmtId="0" fontId="20" fillId="3" borderId="46" xfId="0" applyFont="1" applyFill="1" applyBorder="1" applyAlignment="1">
      <alignment horizontal="center" vertical="center"/>
    </xf>
    <xf numFmtId="0" fontId="20" fillId="3" borderId="16" xfId="0" applyFont="1" applyFill="1" applyBorder="1" applyAlignment="1">
      <alignment horizontal="center" vertical="center"/>
    </xf>
    <xf numFmtId="0" fontId="20" fillId="3" borderId="39" xfId="0" applyFont="1" applyFill="1" applyBorder="1" applyAlignment="1">
      <alignment horizontal="center" vertical="center"/>
    </xf>
    <xf numFmtId="0" fontId="20" fillId="3" borderId="47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/>
    </xf>
    <xf numFmtId="0" fontId="20" fillId="4" borderId="19" xfId="0" applyFont="1" applyFill="1" applyBorder="1" applyAlignment="1">
      <alignment horizontal="center" vertical="center"/>
    </xf>
    <xf numFmtId="0" fontId="20" fillId="4" borderId="20" xfId="0" applyFont="1" applyFill="1" applyBorder="1" applyAlignment="1">
      <alignment horizontal="center" vertical="center"/>
    </xf>
    <xf numFmtId="0" fontId="21" fillId="0" borderId="24" xfId="0" applyFont="1" applyBorder="1" applyAlignment="1">
      <alignment horizontal="left" vertical="center"/>
    </xf>
    <xf numFmtId="0" fontId="21" fillId="0" borderId="47" xfId="0" applyFont="1" applyBorder="1" applyAlignment="1">
      <alignment horizontal="left" vertical="center"/>
    </xf>
    <xf numFmtId="0" fontId="21" fillId="0" borderId="35" xfId="0" applyFont="1" applyBorder="1" applyAlignment="1">
      <alignment horizontal="center"/>
    </xf>
    <xf numFmtId="0" fontId="14" fillId="0" borderId="30" xfId="0" applyFont="1" applyBorder="1" applyAlignment="1">
      <alignment horizontal="left"/>
    </xf>
    <xf numFmtId="0" fontId="14" fillId="0" borderId="31" xfId="0" applyFont="1" applyBorder="1" applyAlignment="1">
      <alignment horizontal="left"/>
    </xf>
    <xf numFmtId="0" fontId="14" fillId="0" borderId="0" xfId="0" applyFont="1" applyBorder="1" applyAlignment="1">
      <alignment horizontal="center"/>
    </xf>
    <xf numFmtId="0" fontId="14" fillId="0" borderId="33" xfId="0" applyFont="1" applyBorder="1" applyAlignment="1">
      <alignment horizontal="center"/>
    </xf>
  </cellXfs>
  <cellStyles count="4">
    <cellStyle name="Moeda" xfId="1" builtinId="4"/>
    <cellStyle name="Normal" xfId="0" builtinId="0"/>
    <cellStyle name="Normal 2 2 2" xfId="3"/>
    <cellStyle name="Porcentagem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</xdr:rowOff>
    </xdr:from>
    <xdr:to>
      <xdr:col>8</xdr:col>
      <xdr:colOff>91440</xdr:colOff>
      <xdr:row>7</xdr:row>
      <xdr:rowOff>144758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0" y="15240"/>
          <a:ext cx="9875520" cy="13029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325755</xdr:colOff>
      <xdr:row>0</xdr:row>
      <xdr:rowOff>87631</xdr:rowOff>
    </xdr:from>
    <xdr:to>
      <xdr:col>5</xdr:col>
      <xdr:colOff>251460</xdr:colOff>
      <xdr:row>4</xdr:row>
      <xdr:rowOff>135255</xdr:rowOff>
    </xdr:to>
    <xdr:sp macro="" textlink="">
      <xdr:nvSpPr>
        <xdr:cNvPr id="2" name="CaixaDeTexto 1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SpPr txBox="1"/>
      </xdr:nvSpPr>
      <xdr:spPr>
        <a:xfrm>
          <a:off x="1156335" y="87631"/>
          <a:ext cx="5122545" cy="71818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ctr" anchorCtr="1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aseline="0">
              <a:solidFill>
                <a:schemeClr val="dk1"/>
              </a:solidFill>
              <a:latin typeface="Arial Rounded MT Bold" pitchFamily="34" charset="0"/>
              <a:ea typeface="+mn-ea"/>
              <a:cs typeface="+mn-cs"/>
            </a:rPr>
            <a:t>CRONOGRAMA FÍSICO-FINANCEIRO </a:t>
          </a:r>
          <a:endParaRPr lang="pt-BR" sz="1000">
            <a:latin typeface="Arial Rounded MT Bold" pitchFamily="34" charset="0"/>
          </a:endParaRPr>
        </a:p>
      </xdr:txBody>
    </xdr:sp>
    <xdr:clientData/>
  </xdr:twoCellAnchor>
  <xdr:twoCellAnchor editAs="oneCell">
    <xdr:from>
      <xdr:col>1</xdr:col>
      <xdr:colOff>95250</xdr:colOff>
      <xdr:row>0</xdr:row>
      <xdr:rowOff>38100</xdr:rowOff>
    </xdr:from>
    <xdr:to>
      <xdr:col>1</xdr:col>
      <xdr:colOff>609600</xdr:colOff>
      <xdr:row>0</xdr:row>
      <xdr:rowOff>38100</xdr:rowOff>
    </xdr:to>
    <xdr:pic>
      <xdr:nvPicPr>
        <xdr:cNvPr id="3" name="Imagem 5" descr="brasao.jpg">
          <a:extLst>
            <a:ext uri="{FF2B5EF4-FFF2-40B4-BE49-F238E27FC236}">
              <a16:creationId xmlns=""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42950" y="38100"/>
          <a:ext cx="5143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</xdr:colOff>
      <xdr:row>0</xdr:row>
      <xdr:rowOff>47625</xdr:rowOff>
    </xdr:from>
    <xdr:to>
      <xdr:col>1</xdr:col>
      <xdr:colOff>571500</xdr:colOff>
      <xdr:row>0</xdr:row>
      <xdr:rowOff>47625</xdr:rowOff>
    </xdr:to>
    <xdr:pic>
      <xdr:nvPicPr>
        <xdr:cNvPr id="4" name="Imagem 7" descr="brasao.jpg">
          <a:extLst>
            <a:ext uri="{FF2B5EF4-FFF2-40B4-BE49-F238E27FC236}">
              <a16:creationId xmlns="" xmlns:a16="http://schemas.microsoft.com/office/drawing/2014/main" id="{00000000-0008-0000-08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6275" y="47625"/>
          <a:ext cx="5429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28575</xdr:colOff>
      <xdr:row>0</xdr:row>
      <xdr:rowOff>28575</xdr:rowOff>
    </xdr:from>
    <xdr:to>
      <xdr:col>1</xdr:col>
      <xdr:colOff>561975</xdr:colOff>
      <xdr:row>0</xdr:row>
      <xdr:rowOff>28575</xdr:rowOff>
    </xdr:to>
    <xdr:pic>
      <xdr:nvPicPr>
        <xdr:cNvPr id="5" name="Imagem 9" descr="brasao.jpg">
          <a:extLst>
            <a:ext uri="{FF2B5EF4-FFF2-40B4-BE49-F238E27FC236}">
              <a16:creationId xmlns="" xmlns:a16="http://schemas.microsoft.com/office/drawing/2014/main" id="{00000000-0008-0000-08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6275" y="28575"/>
          <a:ext cx="533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19050</xdr:colOff>
      <xdr:row>0</xdr:row>
      <xdr:rowOff>38100</xdr:rowOff>
    </xdr:from>
    <xdr:to>
      <xdr:col>1</xdr:col>
      <xdr:colOff>523875</xdr:colOff>
      <xdr:row>0</xdr:row>
      <xdr:rowOff>38100</xdr:rowOff>
    </xdr:to>
    <xdr:pic>
      <xdr:nvPicPr>
        <xdr:cNvPr id="6" name="Imagem 11" descr="brasao.jpg">
          <a:extLst>
            <a:ext uri="{FF2B5EF4-FFF2-40B4-BE49-F238E27FC236}">
              <a16:creationId xmlns="" xmlns:a16="http://schemas.microsoft.com/office/drawing/2014/main" id="{00000000-0008-0000-08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66750" y="38100"/>
          <a:ext cx="5048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8:M34"/>
  <sheetViews>
    <sheetView topLeftCell="A13" workbookViewId="0">
      <selection activeCell="D16" sqref="D16"/>
    </sheetView>
  </sheetViews>
  <sheetFormatPr defaultRowHeight="12.75"/>
  <cols>
    <col min="1" max="1" width="9.33203125" style="1" customWidth="1"/>
    <col min="2" max="2" width="9.6640625" style="1" customWidth="1"/>
    <col min="3" max="3" width="11.83203125" style="1" customWidth="1"/>
    <col min="4" max="4" width="64.83203125" style="2" customWidth="1"/>
    <col min="5" max="5" width="9.1640625" style="1" customWidth="1"/>
    <col min="6" max="6" width="10.1640625" style="1" customWidth="1"/>
    <col min="7" max="7" width="12.33203125" style="1" customWidth="1"/>
    <col min="8" max="8" width="15.33203125" style="35" customWidth="1"/>
    <col min="9" max="13" width="8.83203125" style="3"/>
  </cols>
  <sheetData>
    <row r="8" spans="1:13" ht="13.5" thickBot="1"/>
    <row r="9" spans="1:13" ht="18" customHeight="1">
      <c r="A9" s="132" t="s">
        <v>3</v>
      </c>
      <c r="B9" s="133"/>
      <c r="C9" s="133"/>
      <c r="D9" s="133"/>
      <c r="E9" s="133"/>
      <c r="F9" s="133"/>
      <c r="G9" s="133"/>
      <c r="H9" s="134"/>
    </row>
    <row r="10" spans="1:13" ht="18" customHeight="1">
      <c r="A10" s="135" t="s">
        <v>2</v>
      </c>
      <c r="B10" s="136"/>
      <c r="C10" s="136"/>
      <c r="D10" s="136"/>
      <c r="E10" s="136"/>
      <c r="F10" s="136"/>
      <c r="G10" s="136"/>
      <c r="H10" s="137"/>
    </row>
    <row r="11" spans="1:13" ht="18" customHeight="1">
      <c r="A11" s="135" t="s">
        <v>73</v>
      </c>
      <c r="B11" s="136"/>
      <c r="C11" s="136"/>
      <c r="D11" s="136"/>
      <c r="E11" s="136"/>
      <c r="F11" s="136"/>
      <c r="G11" s="136"/>
      <c r="H11" s="137"/>
    </row>
    <row r="12" spans="1:13" ht="18" customHeight="1" thickBot="1">
      <c r="A12" s="138" t="s">
        <v>4</v>
      </c>
      <c r="B12" s="139"/>
      <c r="C12" s="139"/>
      <c r="D12" s="139"/>
      <c r="E12" s="139"/>
      <c r="F12" s="139"/>
      <c r="G12" s="139"/>
      <c r="H12" s="140"/>
    </row>
    <row r="13" spans="1:13" s="4" customFormat="1" ht="40.15" customHeight="1">
      <c r="A13" s="7" t="s">
        <v>14</v>
      </c>
      <c r="B13" s="8" t="s">
        <v>15</v>
      </c>
      <c r="C13" s="8" t="s">
        <v>16</v>
      </c>
      <c r="D13" s="8" t="s">
        <v>17</v>
      </c>
      <c r="E13" s="8" t="s">
        <v>18</v>
      </c>
      <c r="F13" s="8" t="s">
        <v>19</v>
      </c>
      <c r="G13" s="8" t="s">
        <v>20</v>
      </c>
      <c r="H13" s="36"/>
      <c r="I13" s="3"/>
      <c r="J13" s="3"/>
      <c r="K13" s="3"/>
      <c r="L13" s="3"/>
      <c r="M13" s="3"/>
    </row>
    <row r="14" spans="1:13" s="4" customFormat="1" ht="19.149999999999999" customHeight="1">
      <c r="A14" s="9" t="s">
        <v>21</v>
      </c>
      <c r="B14" s="10"/>
      <c r="C14" s="11"/>
      <c r="D14" s="12" t="s">
        <v>22</v>
      </c>
      <c r="E14" s="11"/>
      <c r="F14" s="11"/>
      <c r="G14" s="11"/>
      <c r="H14" s="37">
        <f>SUM(H15:H16)</f>
        <v>3898.2</v>
      </c>
      <c r="I14" s="3"/>
      <c r="J14" s="3"/>
      <c r="K14" s="3"/>
      <c r="L14" s="3"/>
      <c r="M14" s="3"/>
    </row>
    <row r="15" spans="1:13" ht="27" customHeight="1">
      <c r="A15" s="13" t="s">
        <v>7</v>
      </c>
      <c r="B15" s="14" t="s">
        <v>23</v>
      </c>
      <c r="C15" s="15" t="s">
        <v>9</v>
      </c>
      <c r="D15" s="16" t="s">
        <v>10</v>
      </c>
      <c r="E15" s="15" t="s">
        <v>5</v>
      </c>
      <c r="F15" s="17">
        <v>6</v>
      </c>
      <c r="G15" s="18">
        <v>631.34</v>
      </c>
      <c r="H15" s="38">
        <f>G15*F15</f>
        <v>3788.04</v>
      </c>
    </row>
    <row r="16" spans="1:13" ht="25.15" customHeight="1">
      <c r="A16" s="13" t="s">
        <v>8</v>
      </c>
      <c r="B16" s="5" t="s">
        <v>23</v>
      </c>
      <c r="C16" s="19" t="s">
        <v>11</v>
      </c>
      <c r="D16" s="16" t="s">
        <v>12</v>
      </c>
      <c r="E16" s="15" t="s">
        <v>13</v>
      </c>
      <c r="F16" s="20">
        <v>72</v>
      </c>
      <c r="G16" s="21">
        <v>1.53</v>
      </c>
      <c r="H16" s="38">
        <f>G16*F16</f>
        <v>110.16</v>
      </c>
    </row>
    <row r="17" spans="1:13" s="4" customFormat="1" ht="19.149999999999999" customHeight="1">
      <c r="A17" s="9" t="s">
        <v>26</v>
      </c>
      <c r="B17" s="10"/>
      <c r="C17" s="10"/>
      <c r="D17" s="24" t="s">
        <v>38</v>
      </c>
      <c r="E17" s="10"/>
      <c r="F17" s="10"/>
      <c r="G17" s="10"/>
      <c r="H17" s="37">
        <f>H18</f>
        <v>8606.880000000001</v>
      </c>
      <c r="I17" s="6"/>
      <c r="J17" s="3"/>
      <c r="K17" s="3"/>
      <c r="L17" s="3"/>
      <c r="M17" s="3"/>
    </row>
    <row r="18" spans="1:13" ht="15.75" customHeight="1">
      <c r="A18" s="13" t="s">
        <v>27</v>
      </c>
      <c r="B18" s="5" t="s">
        <v>23</v>
      </c>
      <c r="C18" s="5" t="s">
        <v>28</v>
      </c>
      <c r="D18" s="25" t="s">
        <v>29</v>
      </c>
      <c r="E18" s="5" t="s">
        <v>13</v>
      </c>
      <c r="F18" s="23">
        <v>144</v>
      </c>
      <c r="G18" s="26">
        <v>59.77</v>
      </c>
      <c r="H18" s="38">
        <f>F18*G18</f>
        <v>8606.880000000001</v>
      </c>
    </row>
    <row r="19" spans="1:13" ht="15.75" customHeight="1">
      <c r="A19" s="9" t="s">
        <v>32</v>
      </c>
      <c r="B19" s="10"/>
      <c r="C19" s="10"/>
      <c r="D19" s="24" t="s">
        <v>39</v>
      </c>
      <c r="E19" s="10"/>
      <c r="F19" s="11"/>
      <c r="G19" s="11"/>
      <c r="H19" s="41">
        <f>SUM(H20:H26)</f>
        <v>75487.896000000008</v>
      </c>
    </row>
    <row r="20" spans="1:13" ht="15.75" customHeight="1">
      <c r="A20" s="13" t="s">
        <v>34</v>
      </c>
      <c r="B20" s="27" t="s">
        <v>23</v>
      </c>
      <c r="C20" s="28" t="s">
        <v>52</v>
      </c>
      <c r="D20" s="29" t="s">
        <v>45</v>
      </c>
      <c r="E20" s="30" t="s">
        <v>6</v>
      </c>
      <c r="F20" s="47">
        <v>108</v>
      </c>
      <c r="G20" s="45">
        <v>11.86</v>
      </c>
      <c r="H20" s="44">
        <f>F20*G20</f>
        <v>1280.8799999999999</v>
      </c>
    </row>
    <row r="21" spans="1:13" ht="28.9" customHeight="1">
      <c r="A21" s="13" t="s">
        <v>35</v>
      </c>
      <c r="B21" s="27" t="s">
        <v>23</v>
      </c>
      <c r="C21" s="28" t="s">
        <v>53</v>
      </c>
      <c r="D21" s="29" t="s">
        <v>46</v>
      </c>
      <c r="E21" s="30" t="s">
        <v>6</v>
      </c>
      <c r="F21" s="47">
        <v>108</v>
      </c>
      <c r="G21" s="45">
        <v>20.48</v>
      </c>
      <c r="H21" s="44">
        <f t="shared" ref="H21:H26" si="0">F21*G21</f>
        <v>2211.84</v>
      </c>
    </row>
    <row r="22" spans="1:13" ht="27.6" customHeight="1">
      <c r="A22" s="13" t="s">
        <v>40</v>
      </c>
      <c r="B22" s="27" t="s">
        <v>23</v>
      </c>
      <c r="C22" s="28" t="s">
        <v>24</v>
      </c>
      <c r="D22" s="31" t="s">
        <v>47</v>
      </c>
      <c r="E22" s="30" t="s">
        <v>5</v>
      </c>
      <c r="F22" s="47">
        <v>432</v>
      </c>
      <c r="G22" s="45">
        <v>26.39</v>
      </c>
      <c r="H22" s="44">
        <f t="shared" si="0"/>
        <v>11400.48</v>
      </c>
    </row>
    <row r="23" spans="1:13" ht="15.75" customHeight="1">
      <c r="A23" s="13" t="s">
        <v>41</v>
      </c>
      <c r="B23" s="27" t="s">
        <v>23</v>
      </c>
      <c r="C23" s="28" t="s">
        <v>54</v>
      </c>
      <c r="D23" s="31" t="s">
        <v>48</v>
      </c>
      <c r="E23" s="30" t="s">
        <v>6</v>
      </c>
      <c r="F23" s="47">
        <v>21.6</v>
      </c>
      <c r="G23" s="45">
        <v>253.01</v>
      </c>
      <c r="H23" s="44">
        <f t="shared" si="0"/>
        <v>5465.0160000000005</v>
      </c>
    </row>
    <row r="24" spans="1:13" ht="15.75" customHeight="1">
      <c r="A24" s="13" t="s">
        <v>42</v>
      </c>
      <c r="B24" s="32" t="s">
        <v>51</v>
      </c>
      <c r="C24" s="33">
        <v>368</v>
      </c>
      <c r="D24" s="34" t="s">
        <v>49</v>
      </c>
      <c r="E24" s="30" t="s">
        <v>6</v>
      </c>
      <c r="F24" s="48">
        <v>21.6</v>
      </c>
      <c r="G24" s="46">
        <v>42.5</v>
      </c>
      <c r="H24" s="44">
        <f t="shared" si="0"/>
        <v>918.00000000000011</v>
      </c>
    </row>
    <row r="25" spans="1:13" ht="30.6" customHeight="1">
      <c r="A25" s="13" t="s">
        <v>43</v>
      </c>
      <c r="B25" s="27" t="s">
        <v>23</v>
      </c>
      <c r="C25" s="30" t="s">
        <v>25</v>
      </c>
      <c r="D25" s="29" t="s">
        <v>50</v>
      </c>
      <c r="E25" s="30" t="s">
        <v>5</v>
      </c>
      <c r="F25" s="47">
        <v>432</v>
      </c>
      <c r="G25" s="45">
        <v>3.74</v>
      </c>
      <c r="H25" s="44">
        <f t="shared" si="0"/>
        <v>1615.68</v>
      </c>
    </row>
    <row r="26" spans="1:13" ht="31.15" customHeight="1">
      <c r="A26" s="13" t="s">
        <v>44</v>
      </c>
      <c r="B26" s="27" t="s">
        <v>23</v>
      </c>
      <c r="C26" s="30" t="s">
        <v>30</v>
      </c>
      <c r="D26" s="29" t="s">
        <v>31</v>
      </c>
      <c r="E26" s="30" t="s">
        <v>5</v>
      </c>
      <c r="F26" s="47">
        <v>432</v>
      </c>
      <c r="G26" s="45">
        <v>121.75</v>
      </c>
      <c r="H26" s="44">
        <f t="shared" si="0"/>
        <v>52596</v>
      </c>
    </row>
    <row r="27" spans="1:13" s="4" customFormat="1" ht="19.5" customHeight="1">
      <c r="A27" s="9" t="s">
        <v>55</v>
      </c>
      <c r="B27" s="10"/>
      <c r="C27" s="10"/>
      <c r="D27" s="24" t="s">
        <v>33</v>
      </c>
      <c r="E27" s="10"/>
      <c r="F27" s="42"/>
      <c r="G27" s="42"/>
      <c r="H27" s="43">
        <f>SUM(H28:H30)</f>
        <v>12784.175999999999</v>
      </c>
      <c r="I27" s="3"/>
      <c r="J27" s="3"/>
      <c r="K27" s="3"/>
      <c r="L27" s="3"/>
      <c r="M27" s="3"/>
    </row>
    <row r="28" spans="1:13" ht="31.5" customHeight="1">
      <c r="A28" s="13" t="s">
        <v>56</v>
      </c>
      <c r="B28" s="5" t="s">
        <v>23</v>
      </c>
      <c r="C28" s="28" t="s">
        <v>24</v>
      </c>
      <c r="D28" s="31" t="s">
        <v>47</v>
      </c>
      <c r="E28" s="30" t="s">
        <v>5</v>
      </c>
      <c r="F28" s="23">
        <v>144</v>
      </c>
      <c r="G28" s="45">
        <v>26.39</v>
      </c>
      <c r="H28" s="38">
        <f>F28*G28</f>
        <v>3800.16</v>
      </c>
    </row>
    <row r="29" spans="1:13" ht="22.15" customHeight="1">
      <c r="A29" s="13" t="s">
        <v>57</v>
      </c>
      <c r="B29" s="5" t="s">
        <v>23</v>
      </c>
      <c r="C29" s="28" t="s">
        <v>54</v>
      </c>
      <c r="D29" s="31" t="s">
        <v>48</v>
      </c>
      <c r="E29" s="30" t="s">
        <v>6</v>
      </c>
      <c r="F29" s="23">
        <v>7.2</v>
      </c>
      <c r="G29" s="45">
        <v>253.01</v>
      </c>
      <c r="H29" s="38">
        <f t="shared" ref="H29:H30" si="1">F29*G29</f>
        <v>1821.672</v>
      </c>
    </row>
    <row r="30" spans="1:13" ht="28.9" customHeight="1">
      <c r="A30" s="13" t="s">
        <v>58</v>
      </c>
      <c r="B30" s="5" t="s">
        <v>23</v>
      </c>
      <c r="C30" s="5" t="s">
        <v>36</v>
      </c>
      <c r="D30" s="22" t="s">
        <v>37</v>
      </c>
      <c r="E30" s="5" t="s">
        <v>6</v>
      </c>
      <c r="F30" s="23">
        <v>7.2</v>
      </c>
      <c r="G30" s="49">
        <v>994.77</v>
      </c>
      <c r="H30" s="38">
        <f t="shared" si="1"/>
        <v>7162.3440000000001</v>
      </c>
    </row>
    <row r="31" spans="1:13" ht="15.75" customHeight="1">
      <c r="A31" s="141"/>
      <c r="B31" s="142"/>
      <c r="C31" s="142"/>
      <c r="D31" s="142"/>
      <c r="E31" s="142"/>
      <c r="F31" s="142"/>
      <c r="G31" s="142"/>
      <c r="H31" s="143"/>
    </row>
    <row r="32" spans="1:13" s="3" customFormat="1" ht="15.75" customHeight="1">
      <c r="A32" s="125" t="s">
        <v>0</v>
      </c>
      <c r="B32" s="126"/>
      <c r="C32" s="126"/>
      <c r="D32" s="126"/>
      <c r="E32" s="126"/>
      <c r="F32" s="126"/>
      <c r="G32" s="127"/>
      <c r="H32" s="39">
        <f>H14+H17+H19+H27</f>
        <v>100777.152</v>
      </c>
    </row>
    <row r="33" spans="1:8" s="3" customFormat="1" ht="15.75" customHeight="1">
      <c r="A33" s="128" t="s">
        <v>76</v>
      </c>
      <c r="B33" s="126"/>
      <c r="C33" s="126"/>
      <c r="D33" s="126"/>
      <c r="E33" s="126"/>
      <c r="F33" s="126"/>
      <c r="G33" s="127"/>
      <c r="H33" s="39">
        <f>(H32*24.23%)</f>
        <v>24418.303929600002</v>
      </c>
    </row>
    <row r="34" spans="1:8" s="3" customFormat="1" ht="15.75" customHeight="1" thickBot="1">
      <c r="A34" s="129" t="s">
        <v>1</v>
      </c>
      <c r="B34" s="130"/>
      <c r="C34" s="130"/>
      <c r="D34" s="130"/>
      <c r="E34" s="130"/>
      <c r="F34" s="130"/>
      <c r="G34" s="131"/>
      <c r="H34" s="40">
        <f>H32+H33</f>
        <v>125195.45592960001</v>
      </c>
    </row>
  </sheetData>
  <mergeCells count="8">
    <mergeCell ref="A32:G32"/>
    <mergeCell ref="A33:G33"/>
    <mergeCell ref="A34:G34"/>
    <mergeCell ref="A9:H9"/>
    <mergeCell ref="A10:H10"/>
    <mergeCell ref="A12:H12"/>
    <mergeCell ref="A11:H11"/>
    <mergeCell ref="A31:H31"/>
  </mergeCells>
  <pageMargins left="0.7" right="0.7" top="0.75" bottom="0.75" header="0.3" footer="0.3"/>
  <pageSetup paperSize="9" scale="6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1"/>
  <sheetViews>
    <sheetView topLeftCell="A85" workbookViewId="0">
      <selection sqref="A1:G5"/>
    </sheetView>
  </sheetViews>
  <sheetFormatPr defaultColWidth="8.83203125" defaultRowHeight="12.75"/>
  <cols>
    <col min="1" max="1" width="12.1640625" style="50" customWidth="1"/>
    <col min="2" max="2" width="18.1640625" style="50" customWidth="1"/>
    <col min="3" max="3" width="17.5" style="50" customWidth="1"/>
    <col min="4" max="4" width="18.1640625" style="50" customWidth="1"/>
    <col min="5" max="5" width="21.83203125" style="50" customWidth="1"/>
    <col min="6" max="6" width="20.1640625" style="50" customWidth="1"/>
    <col min="7" max="7" width="22.33203125" style="50" customWidth="1"/>
    <col min="8" max="16384" width="8.83203125" style="50"/>
  </cols>
  <sheetData>
    <row r="1" spans="1:7">
      <c r="A1" s="157"/>
      <c r="B1" s="158"/>
      <c r="C1" s="158"/>
      <c r="D1" s="158"/>
      <c r="E1" s="158"/>
      <c r="F1" s="158"/>
      <c r="G1" s="159"/>
    </row>
    <row r="2" spans="1:7">
      <c r="A2" s="160"/>
      <c r="B2" s="161"/>
      <c r="C2" s="161"/>
      <c r="D2" s="161"/>
      <c r="E2" s="161"/>
      <c r="F2" s="161"/>
      <c r="G2" s="162"/>
    </row>
    <row r="3" spans="1:7">
      <c r="A3" s="160"/>
      <c r="B3" s="161"/>
      <c r="C3" s="161"/>
      <c r="D3" s="161"/>
      <c r="E3" s="161"/>
      <c r="F3" s="161"/>
      <c r="G3" s="162"/>
    </row>
    <row r="4" spans="1:7">
      <c r="A4" s="160"/>
      <c r="B4" s="161"/>
      <c r="C4" s="161"/>
      <c r="D4" s="161"/>
      <c r="E4" s="161"/>
      <c r="F4" s="161"/>
      <c r="G4" s="162"/>
    </row>
    <row r="5" spans="1:7" ht="13.5" thickBot="1">
      <c r="A5" s="163"/>
      <c r="B5" s="164"/>
      <c r="C5" s="164"/>
      <c r="D5" s="164"/>
      <c r="E5" s="164"/>
      <c r="F5" s="164"/>
      <c r="G5" s="165"/>
    </row>
    <row r="6" spans="1:7">
      <c r="A6" s="51" t="s">
        <v>59</v>
      </c>
      <c r="B6" s="166" t="s">
        <v>60</v>
      </c>
      <c r="C6" s="166"/>
      <c r="D6" s="166"/>
      <c r="E6" s="166"/>
      <c r="F6" s="166"/>
      <c r="G6" s="167"/>
    </row>
    <row r="7" spans="1:7">
      <c r="A7" s="52" t="s">
        <v>61</v>
      </c>
      <c r="B7" s="168" t="s">
        <v>62</v>
      </c>
      <c r="C7" s="169"/>
      <c r="D7" s="169"/>
      <c r="E7" s="169"/>
      <c r="F7" s="169"/>
      <c r="G7" s="170"/>
    </row>
    <row r="8" spans="1:7">
      <c r="A8" s="53" t="s">
        <v>63</v>
      </c>
      <c r="B8" s="168" t="s">
        <v>74</v>
      </c>
      <c r="C8" s="169"/>
      <c r="D8" s="169"/>
      <c r="E8" s="169"/>
      <c r="F8" s="169"/>
      <c r="G8" s="170"/>
    </row>
    <row r="9" spans="1:7" ht="13.5" thickBot="1">
      <c r="A9" s="54" t="s">
        <v>64</v>
      </c>
      <c r="B9" s="171"/>
      <c r="C9" s="171"/>
      <c r="D9" s="171"/>
      <c r="E9" s="171"/>
      <c r="F9" s="171"/>
      <c r="G9" s="172"/>
    </row>
    <row r="10" spans="1:7" ht="13.5" thickBot="1">
      <c r="A10" s="173"/>
      <c r="B10" s="174"/>
      <c r="C10" s="174"/>
      <c r="D10" s="174"/>
      <c r="E10" s="174"/>
      <c r="F10" s="174"/>
      <c r="G10" s="175"/>
    </row>
    <row r="11" spans="1:7">
      <c r="A11" s="176" t="s">
        <v>14</v>
      </c>
      <c r="B11" s="178" t="s">
        <v>17</v>
      </c>
      <c r="C11" s="180" t="s">
        <v>105</v>
      </c>
      <c r="D11" s="181"/>
      <c r="E11" s="181"/>
      <c r="F11" s="181"/>
      <c r="G11" s="182" t="s">
        <v>65</v>
      </c>
    </row>
    <row r="12" spans="1:7">
      <c r="A12" s="177"/>
      <c r="B12" s="179"/>
      <c r="C12" s="55" t="s">
        <v>103</v>
      </c>
      <c r="D12" s="55" t="s">
        <v>104</v>
      </c>
      <c r="E12" s="55" t="s">
        <v>104</v>
      </c>
      <c r="F12" s="55" t="s">
        <v>104</v>
      </c>
      <c r="G12" s="183"/>
    </row>
    <row r="13" spans="1:7">
      <c r="A13" s="184"/>
      <c r="B13" s="185"/>
      <c r="C13" s="185"/>
      <c r="D13" s="185"/>
      <c r="E13" s="185"/>
      <c r="F13" s="185"/>
      <c r="G13" s="186"/>
    </row>
    <row r="14" spans="1:7" ht="15">
      <c r="A14" s="151">
        <v>1</v>
      </c>
      <c r="B14" s="152" t="s">
        <v>66</v>
      </c>
      <c r="C14" s="56">
        <f>Planilha!H14</f>
        <v>3898.2</v>
      </c>
      <c r="D14" s="57"/>
      <c r="E14" s="57"/>
      <c r="F14" s="57"/>
      <c r="G14" s="58">
        <f>SUM(C14:F14)</f>
        <v>3898.2</v>
      </c>
    </row>
    <row r="15" spans="1:7" ht="15">
      <c r="A15" s="151"/>
      <c r="B15" s="152"/>
      <c r="C15" s="59">
        <v>1</v>
      </c>
      <c r="D15" s="60"/>
      <c r="E15" s="61"/>
      <c r="F15" s="61"/>
      <c r="G15" s="58"/>
    </row>
    <row r="16" spans="1:7" ht="15">
      <c r="A16" s="151">
        <v>2</v>
      </c>
      <c r="B16" s="152" t="s">
        <v>67</v>
      </c>
      <c r="C16" s="57"/>
      <c r="D16" s="57">
        <f>Planilha!H17</f>
        <v>8606.880000000001</v>
      </c>
      <c r="E16" s="57"/>
      <c r="F16" s="57"/>
      <c r="G16" s="58">
        <f>SUM(C16:F16)</f>
        <v>8606.880000000001</v>
      </c>
    </row>
    <row r="17" spans="1:7" ht="15">
      <c r="A17" s="151"/>
      <c r="B17" s="152"/>
      <c r="C17" s="61"/>
      <c r="D17" s="59">
        <v>1</v>
      </c>
      <c r="E17" s="60"/>
      <c r="F17" s="60"/>
      <c r="G17" s="58"/>
    </row>
    <row r="18" spans="1:7" ht="15">
      <c r="A18" s="151">
        <v>3</v>
      </c>
      <c r="B18" s="152" t="s">
        <v>68</v>
      </c>
      <c r="C18" s="57"/>
      <c r="D18" s="57"/>
      <c r="E18" s="57">
        <f>(Planilha!H19)/2</f>
        <v>37743.948000000004</v>
      </c>
      <c r="F18" s="57">
        <f>(Planilha!H19)/2</f>
        <v>37743.948000000004</v>
      </c>
      <c r="G18" s="58">
        <f>SUM(C18:F18)</f>
        <v>75487.896000000008</v>
      </c>
    </row>
    <row r="19" spans="1:7" ht="15">
      <c r="A19" s="151"/>
      <c r="B19" s="152"/>
      <c r="C19" s="61"/>
      <c r="D19" s="60"/>
      <c r="E19" s="59">
        <v>0.5</v>
      </c>
      <c r="F19" s="59">
        <v>0.5</v>
      </c>
      <c r="G19" s="58"/>
    </row>
    <row r="20" spans="1:7" ht="15">
      <c r="A20" s="153">
        <v>4</v>
      </c>
      <c r="B20" s="155" t="s">
        <v>75</v>
      </c>
      <c r="C20" s="57"/>
      <c r="D20" s="57"/>
      <c r="E20" s="57"/>
      <c r="F20" s="57">
        <f>Planilha!H27</f>
        <v>12784.175999999999</v>
      </c>
      <c r="G20" s="58">
        <f>SUM(C20:F20)</f>
        <v>12784.175999999999</v>
      </c>
    </row>
    <row r="21" spans="1:7" ht="15">
      <c r="A21" s="154"/>
      <c r="B21" s="156"/>
      <c r="C21" s="61"/>
      <c r="D21" s="61"/>
      <c r="E21" s="61"/>
      <c r="F21" s="59">
        <v>1</v>
      </c>
      <c r="G21" s="58"/>
    </row>
    <row r="22" spans="1:7" ht="15">
      <c r="A22" s="144" t="s">
        <v>69</v>
      </c>
      <c r="B22" s="145"/>
      <c r="C22" s="61">
        <f>C14</f>
        <v>3898.2</v>
      </c>
      <c r="D22" s="61">
        <f>D16</f>
        <v>8606.880000000001</v>
      </c>
      <c r="E22" s="61">
        <f>E18</f>
        <v>37743.948000000004</v>
      </c>
      <c r="F22" s="61">
        <f>F18+F20</f>
        <v>50528.124000000003</v>
      </c>
      <c r="G22" s="62">
        <f>SUM(G14:G21)</f>
        <v>100777.152</v>
      </c>
    </row>
    <row r="23" spans="1:7" ht="15">
      <c r="A23" s="63"/>
      <c r="B23" s="64" t="s">
        <v>70</v>
      </c>
      <c r="C23" s="61">
        <f>(C22*24.23%)</f>
        <v>944.53386</v>
      </c>
      <c r="D23" s="61">
        <f t="shared" ref="D23:G23" si="0">(D22*24.23%)</f>
        <v>2085.4470240000005</v>
      </c>
      <c r="E23" s="61">
        <f t="shared" si="0"/>
        <v>9145.3586004000008</v>
      </c>
      <c r="F23" s="61">
        <f t="shared" si="0"/>
        <v>12242.964445200001</v>
      </c>
      <c r="G23" s="62">
        <f t="shared" si="0"/>
        <v>24418.303929600002</v>
      </c>
    </row>
    <row r="24" spans="1:7" ht="15">
      <c r="A24" s="63"/>
      <c r="B24" s="64" t="s">
        <v>71</v>
      </c>
      <c r="C24" s="61">
        <f>SUM(C22+C23)</f>
        <v>4842.7338600000003</v>
      </c>
      <c r="D24" s="61">
        <f t="shared" ref="D24:F24" si="1">SUM(D22+D23)</f>
        <v>10692.327024000002</v>
      </c>
      <c r="E24" s="61">
        <f t="shared" si="1"/>
        <v>46889.306600400007</v>
      </c>
      <c r="F24" s="61">
        <f t="shared" si="1"/>
        <v>62771.088445200003</v>
      </c>
      <c r="G24" s="65">
        <f>SUM(G22+G23)</f>
        <v>125195.45592960001</v>
      </c>
    </row>
    <row r="25" spans="1:7" ht="15" thickBot="1">
      <c r="A25" s="146" t="s">
        <v>72</v>
      </c>
      <c r="B25" s="147"/>
      <c r="C25" s="66">
        <f>C24</f>
        <v>4842.7338600000003</v>
      </c>
      <c r="D25" s="66">
        <f>SUM(C25+D24)</f>
        <v>15535.060884000002</v>
      </c>
      <c r="E25" s="66">
        <f>SUM(D25+E24)</f>
        <v>62424.367484400005</v>
      </c>
      <c r="F25" s="66">
        <f>SUM(E25+F24)</f>
        <v>125195.45592960001</v>
      </c>
      <c r="G25" s="67"/>
    </row>
    <row r="26" spans="1:7" ht="13.5" thickBot="1">
      <c r="A26" s="68"/>
      <c r="B26" s="69"/>
      <c r="C26" s="69"/>
      <c r="D26" s="69"/>
      <c r="E26" s="69"/>
      <c r="F26" s="69"/>
      <c r="G26" s="70"/>
    </row>
    <row r="27" spans="1:7">
      <c r="A27" s="71"/>
      <c r="B27" s="72"/>
      <c r="C27" s="73"/>
      <c r="D27" s="72"/>
      <c r="E27" s="72"/>
      <c r="F27" s="72"/>
      <c r="G27" s="74"/>
    </row>
    <row r="28" spans="1:7" ht="15">
      <c r="A28" s="148" t="s">
        <v>106</v>
      </c>
      <c r="B28" s="149"/>
      <c r="C28" s="149"/>
      <c r="D28" s="149"/>
      <c r="E28" s="149"/>
      <c r="F28" s="149"/>
      <c r="G28" s="150"/>
    </row>
    <row r="29" spans="1:7">
      <c r="A29" s="68"/>
      <c r="B29" s="69"/>
      <c r="C29" s="76"/>
      <c r="D29" s="69"/>
      <c r="E29" s="69"/>
      <c r="F29" s="69"/>
      <c r="G29" s="70"/>
    </row>
    <row r="30" spans="1:7">
      <c r="A30" s="68"/>
      <c r="B30" s="69"/>
      <c r="C30" s="76"/>
      <c r="D30" s="69"/>
      <c r="E30" s="69"/>
      <c r="F30" s="69"/>
      <c r="G30" s="70"/>
    </row>
    <row r="31" spans="1:7" ht="13.5" thickBot="1">
      <c r="A31" s="77"/>
      <c r="B31" s="78"/>
      <c r="C31" s="78"/>
      <c r="D31" s="78"/>
      <c r="E31" s="78"/>
      <c r="F31" s="78"/>
      <c r="G31" s="79"/>
    </row>
  </sheetData>
  <mergeCells count="22">
    <mergeCell ref="A14:A15"/>
    <mergeCell ref="B14:B15"/>
    <mergeCell ref="A1:G5"/>
    <mergeCell ref="B6:G6"/>
    <mergeCell ref="B7:G7"/>
    <mergeCell ref="B8:G8"/>
    <mergeCell ref="B9:G9"/>
    <mergeCell ref="A10:G10"/>
    <mergeCell ref="A11:A12"/>
    <mergeCell ref="B11:B12"/>
    <mergeCell ref="C11:F11"/>
    <mergeCell ref="G11:G12"/>
    <mergeCell ref="A13:G13"/>
    <mergeCell ref="A22:B22"/>
    <mergeCell ref="A25:B25"/>
    <mergeCell ref="A28:G28"/>
    <mergeCell ref="A16:A17"/>
    <mergeCell ref="B16:B17"/>
    <mergeCell ref="A18:A19"/>
    <mergeCell ref="B18:B19"/>
    <mergeCell ref="A20:A21"/>
    <mergeCell ref="B20:B21"/>
  </mergeCells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2"/>
  <sheetViews>
    <sheetView tabSelected="1" topLeftCell="A22" workbookViewId="0">
      <selection activeCell="E11" sqref="E11"/>
    </sheetView>
  </sheetViews>
  <sheetFormatPr defaultColWidth="8.83203125" defaultRowHeight="12.75"/>
  <cols>
    <col min="1" max="1" width="11.6640625" style="50" customWidth="1"/>
    <col min="2" max="2" width="13" style="50" customWidth="1"/>
    <col min="3" max="3" width="10.5" style="50" customWidth="1"/>
    <col min="4" max="4" width="40.33203125" style="50" customWidth="1"/>
    <col min="5" max="5" width="11.6640625" style="123" customWidth="1"/>
    <col min="6" max="6" width="11" style="50" customWidth="1"/>
    <col min="7" max="16384" width="8.83203125" style="50"/>
  </cols>
  <sheetData>
    <row r="1" spans="1:6" ht="15" thickBot="1">
      <c r="A1" s="80"/>
      <c r="B1" s="189" t="s">
        <v>77</v>
      </c>
      <c r="C1" s="189"/>
      <c r="D1" s="189"/>
      <c r="E1" s="189"/>
      <c r="F1" s="189"/>
    </row>
    <row r="2" spans="1:6" ht="15">
      <c r="A2" s="81" t="s">
        <v>78</v>
      </c>
      <c r="B2" s="190" t="s">
        <v>79</v>
      </c>
      <c r="C2" s="190"/>
      <c r="D2" s="190"/>
      <c r="E2" s="190"/>
      <c r="F2" s="191"/>
    </row>
    <row r="3" spans="1:6" ht="15">
      <c r="A3" s="75" t="s">
        <v>80</v>
      </c>
      <c r="B3" s="149" t="s">
        <v>62</v>
      </c>
      <c r="C3" s="149"/>
      <c r="D3" s="149"/>
      <c r="E3" s="149"/>
      <c r="F3" s="150"/>
    </row>
    <row r="4" spans="1:6" ht="15">
      <c r="A4" s="75" t="s">
        <v>81</v>
      </c>
      <c r="B4" s="149" t="s">
        <v>95</v>
      </c>
      <c r="C4" s="149"/>
      <c r="D4" s="149"/>
      <c r="E4" s="149"/>
      <c r="F4" s="150"/>
    </row>
    <row r="5" spans="1:6" ht="15">
      <c r="A5" s="75" t="s">
        <v>82</v>
      </c>
      <c r="B5" s="192"/>
      <c r="C5" s="192"/>
      <c r="D5" s="192"/>
      <c r="E5" s="192"/>
      <c r="F5" s="193"/>
    </row>
    <row r="6" spans="1:6" ht="15">
      <c r="A6" s="82"/>
      <c r="B6" s="83"/>
      <c r="C6" s="83"/>
      <c r="D6" s="83"/>
      <c r="E6" s="112"/>
      <c r="F6" s="84"/>
    </row>
    <row r="7" spans="1:6" ht="14.25">
      <c r="A7" s="85" t="s">
        <v>83</v>
      </c>
      <c r="B7" s="86" t="s">
        <v>84</v>
      </c>
      <c r="C7" s="86" t="s">
        <v>85</v>
      </c>
      <c r="D7" s="87" t="s">
        <v>86</v>
      </c>
      <c r="E7" s="113" t="s">
        <v>87</v>
      </c>
      <c r="F7" s="88" t="s">
        <v>88</v>
      </c>
    </row>
    <row r="8" spans="1:6" ht="24.6" customHeight="1">
      <c r="A8" s="27" t="s">
        <v>23</v>
      </c>
      <c r="B8" s="90" t="s">
        <v>9</v>
      </c>
      <c r="C8" s="30" t="s">
        <v>7</v>
      </c>
      <c r="D8" s="124" t="s">
        <v>89</v>
      </c>
      <c r="E8" s="47">
        <v>6</v>
      </c>
      <c r="F8" s="92" t="s">
        <v>5</v>
      </c>
    </row>
    <row r="9" spans="1:6" ht="24.6" customHeight="1">
      <c r="A9" s="27"/>
      <c r="B9" s="90"/>
      <c r="C9" s="30"/>
      <c r="D9" s="108" t="s">
        <v>90</v>
      </c>
      <c r="E9" s="114"/>
      <c r="F9" s="92"/>
    </row>
    <row r="10" spans="1:6" ht="24.6" customHeight="1">
      <c r="A10" s="27" t="s">
        <v>23</v>
      </c>
      <c r="B10" s="19" t="s">
        <v>11</v>
      </c>
      <c r="C10" s="30" t="s">
        <v>8</v>
      </c>
      <c r="D10" s="16" t="s">
        <v>12</v>
      </c>
      <c r="E10" s="114">
        <v>72</v>
      </c>
      <c r="F10" s="92"/>
    </row>
    <row r="11" spans="1:6" ht="15">
      <c r="A11" s="89"/>
      <c r="B11" s="93"/>
      <c r="C11" s="93"/>
      <c r="D11" s="108" t="s">
        <v>102</v>
      </c>
      <c r="E11" s="115"/>
      <c r="F11" s="94"/>
    </row>
    <row r="12" spans="1:6" ht="15">
      <c r="A12" s="82"/>
      <c r="B12" s="83"/>
      <c r="C12" s="83"/>
      <c r="D12" s="83"/>
      <c r="E12" s="112"/>
      <c r="F12" s="95"/>
    </row>
    <row r="13" spans="1:6" ht="15">
      <c r="A13" s="89"/>
      <c r="B13" s="30" t="s">
        <v>91</v>
      </c>
      <c r="C13" s="28" t="s">
        <v>26</v>
      </c>
      <c r="D13" s="29" t="s">
        <v>92</v>
      </c>
      <c r="E13" s="116"/>
      <c r="F13" s="96"/>
    </row>
    <row r="14" spans="1:6" ht="15">
      <c r="A14" s="97" t="s">
        <v>23</v>
      </c>
      <c r="B14" s="30" t="s">
        <v>93</v>
      </c>
      <c r="C14" s="28" t="s">
        <v>27</v>
      </c>
      <c r="D14" s="98" t="s">
        <v>97</v>
      </c>
      <c r="E14" s="117"/>
      <c r="F14" s="99"/>
    </row>
    <row r="15" spans="1:6" ht="15">
      <c r="A15" s="89"/>
      <c r="B15" s="93"/>
      <c r="C15" s="93"/>
      <c r="D15" s="93" t="s">
        <v>96</v>
      </c>
      <c r="E15" s="115"/>
      <c r="F15" s="94"/>
    </row>
    <row r="16" spans="1:6" ht="15">
      <c r="A16" s="102"/>
      <c r="B16" s="103"/>
      <c r="C16" s="103"/>
      <c r="D16" s="103"/>
      <c r="E16" s="118"/>
      <c r="F16" s="104"/>
    </row>
    <row r="17" spans="1:6" ht="15">
      <c r="A17" s="89"/>
      <c r="B17" s="93"/>
      <c r="C17" s="105" t="s">
        <v>32</v>
      </c>
      <c r="D17" s="187" t="s">
        <v>94</v>
      </c>
      <c r="E17" s="187"/>
      <c r="F17" s="188"/>
    </row>
    <row r="18" spans="1:6" ht="33" customHeight="1">
      <c r="A18" s="27" t="s">
        <v>23</v>
      </c>
      <c r="B18" s="28" t="s">
        <v>52</v>
      </c>
      <c r="C18" s="30" t="s">
        <v>34</v>
      </c>
      <c r="D18" s="29" t="s">
        <v>45</v>
      </c>
      <c r="E18" s="47">
        <v>108</v>
      </c>
      <c r="F18" s="101" t="s">
        <v>6</v>
      </c>
    </row>
    <row r="19" spans="1:6" ht="15">
      <c r="A19" s="27" t="s">
        <v>23</v>
      </c>
      <c r="B19" s="93"/>
      <c r="C19" s="93"/>
      <c r="D19" s="93" t="s">
        <v>98</v>
      </c>
      <c r="E19" s="119"/>
      <c r="F19" s="100"/>
    </row>
    <row r="20" spans="1:6" ht="42" customHeight="1">
      <c r="A20" s="27" t="s">
        <v>23</v>
      </c>
      <c r="B20" s="28" t="s">
        <v>53</v>
      </c>
      <c r="C20" s="30" t="s">
        <v>35</v>
      </c>
      <c r="D20" s="29" t="s">
        <v>46</v>
      </c>
      <c r="E20" s="47">
        <v>108</v>
      </c>
      <c r="F20" s="101" t="s">
        <v>6</v>
      </c>
    </row>
    <row r="21" spans="1:6" ht="49.9" customHeight="1">
      <c r="A21" s="27" t="s">
        <v>23</v>
      </c>
      <c r="B21" s="28"/>
      <c r="C21" s="30" t="s">
        <v>40</v>
      </c>
      <c r="D21" s="31" t="s">
        <v>47</v>
      </c>
      <c r="E21" s="47">
        <v>432</v>
      </c>
      <c r="F21" s="101" t="s">
        <v>5</v>
      </c>
    </row>
    <row r="22" spans="1:6" ht="21.6" customHeight="1">
      <c r="A22" s="27"/>
      <c r="B22" s="28"/>
      <c r="C22" s="30"/>
      <c r="D22" s="31" t="s">
        <v>99</v>
      </c>
      <c r="E22" s="116"/>
      <c r="F22" s="96"/>
    </row>
    <row r="23" spans="1:6" ht="24.6" customHeight="1">
      <c r="A23" s="27" t="s">
        <v>23</v>
      </c>
      <c r="B23" s="28" t="s">
        <v>54</v>
      </c>
      <c r="C23" s="91" t="s">
        <v>41</v>
      </c>
      <c r="D23" s="31" t="s">
        <v>48</v>
      </c>
      <c r="E23" s="47">
        <v>21.6</v>
      </c>
      <c r="F23" s="101" t="s">
        <v>6</v>
      </c>
    </row>
    <row r="24" spans="1:6" ht="15">
      <c r="A24" s="27"/>
      <c r="B24" s="93"/>
      <c r="C24" s="93"/>
      <c r="D24" s="93" t="s">
        <v>100</v>
      </c>
      <c r="E24" s="119"/>
      <c r="F24" s="100"/>
    </row>
    <row r="25" spans="1:6" ht="26.45" customHeight="1">
      <c r="A25" s="97" t="s">
        <v>51</v>
      </c>
      <c r="B25" s="91">
        <v>368</v>
      </c>
      <c r="C25" s="91" t="s">
        <v>42</v>
      </c>
      <c r="D25" s="106" t="s">
        <v>49</v>
      </c>
      <c r="E25" s="120">
        <v>21.6</v>
      </c>
      <c r="F25" s="107" t="s">
        <v>6</v>
      </c>
    </row>
    <row r="26" spans="1:6" ht="15">
      <c r="A26" s="89"/>
      <c r="B26" s="93"/>
      <c r="C26" s="93"/>
      <c r="D26" s="93" t="s">
        <v>101</v>
      </c>
      <c r="E26" s="119"/>
      <c r="F26" s="100"/>
    </row>
    <row r="27" spans="1:6" ht="48" customHeight="1">
      <c r="A27" s="27" t="s">
        <v>23</v>
      </c>
      <c r="B27" s="30" t="s">
        <v>25</v>
      </c>
      <c r="C27" s="30" t="s">
        <v>43</v>
      </c>
      <c r="D27" s="29" t="s">
        <v>50</v>
      </c>
      <c r="E27" s="47">
        <v>432</v>
      </c>
      <c r="F27" s="101" t="s">
        <v>5</v>
      </c>
    </row>
    <row r="28" spans="1:6" ht="15">
      <c r="A28" s="27"/>
      <c r="B28" s="93"/>
      <c r="C28" s="93"/>
      <c r="D28" s="31" t="s">
        <v>99</v>
      </c>
      <c r="E28" s="119"/>
      <c r="F28" s="100"/>
    </row>
    <row r="29" spans="1:6" ht="60" customHeight="1">
      <c r="A29" s="27" t="s">
        <v>23</v>
      </c>
      <c r="B29" s="30" t="s">
        <v>30</v>
      </c>
      <c r="C29" s="30" t="s">
        <v>44</v>
      </c>
      <c r="D29" s="29" t="s">
        <v>31</v>
      </c>
      <c r="E29" s="47">
        <v>432</v>
      </c>
      <c r="F29" s="101" t="s">
        <v>5</v>
      </c>
    </row>
    <row r="30" spans="1:6" ht="15">
      <c r="A30" s="89"/>
      <c r="B30" s="93"/>
      <c r="C30" s="93"/>
      <c r="D30" s="31" t="s">
        <v>99</v>
      </c>
      <c r="E30" s="115"/>
      <c r="F30" s="94"/>
    </row>
    <row r="31" spans="1:6" ht="15.75" thickBot="1">
      <c r="A31" s="109"/>
      <c r="B31" s="110"/>
      <c r="C31" s="110"/>
      <c r="D31" s="110"/>
      <c r="E31" s="121"/>
      <c r="F31" s="111"/>
    </row>
    <row r="32" spans="1:6">
      <c r="A32" s="80"/>
      <c r="B32" s="80"/>
      <c r="C32" s="80"/>
      <c r="D32" s="80"/>
      <c r="E32" s="122"/>
      <c r="F32" s="80"/>
    </row>
  </sheetData>
  <mergeCells count="6">
    <mergeCell ref="D17:F17"/>
    <mergeCell ref="B1:F1"/>
    <mergeCell ref="B2:F2"/>
    <mergeCell ref="B3:F3"/>
    <mergeCell ref="B4:F4"/>
    <mergeCell ref="B5:F5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Planilha</vt:lpstr>
      <vt:lpstr>Cronograma</vt:lpstr>
      <vt:lpstr>Memorial de Cálculo</vt:lpstr>
      <vt:lpstr>Planilha!Area_de_impressao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jeferson serradilha</dc:creator>
  <cp:lastModifiedBy>User</cp:lastModifiedBy>
  <cp:lastPrinted>2025-10-21T16:07:45Z</cp:lastPrinted>
  <dcterms:created xsi:type="dcterms:W3CDTF">2025-09-23T17:41:36Z</dcterms:created>
  <dcterms:modified xsi:type="dcterms:W3CDTF">2025-11-06T17:35:58Z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2025-09-15T00:00:00Z</vt:filetime>
  </property>
  <property fmtid="{D5CDD505-2E9C-101B-9397-08002B2CF9AE}" pid="3" name="Creator">
    <vt:lpwstr>Microsoft® Office Excel® 2007</vt:lpwstr>
  </property>
  <property fmtid="{D5CDD505-2E9C-101B-9397-08002B2CF9AE}" pid="4" name="LastSaved">
    <vt:filetime>2025-09-23T00:00:00Z</vt:filetime>
  </property>
  <property fmtid="{D5CDD505-2E9C-101B-9397-08002B2CF9AE}" pid="5" name="Producer">
    <vt:lpwstr>Microsoft® Office Excel® 2007</vt:lpwstr>
  </property>
</Properties>
</file>